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'BRPL'!$A$1:$Q$175</definedName>
    <definedName name="_xlnm.Print_Area" localSheetId="1">'BYPL'!$A$1:$Q$165</definedName>
    <definedName name="_xlnm.Print_Area" localSheetId="7">'FINAL EX. SUMMARY'!$A$1:$Q$41</definedName>
    <definedName name="_xlnm.Print_Area" localSheetId="4">'MES'!$A$1:$Q$59</definedName>
    <definedName name="_xlnm.Print_Area" localSheetId="0">'NDPL'!$A$1:$Q$158</definedName>
    <definedName name="_xlnm.Print_Area" localSheetId="8">'PRAGATI'!$A$1:$Q$26</definedName>
    <definedName name="_xlnm.Print_Area" localSheetId="5">'ROHTAK ROAD'!$A$1:$Q$46</definedName>
  </definedNames>
  <calcPr fullCalcOnLoad="1"/>
</workbook>
</file>

<file path=xl/sharedStrings.xml><?xml version="1.0" encoding="utf-8"?>
<sst xmlns="http://schemas.openxmlformats.org/spreadsheetml/2006/main" count="1474" uniqueCount="424">
  <si>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</si>
  <si>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</si>
  <si>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</si>
  <si>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</si>
  <si>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</si>
  <si>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</si>
  <si>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</si>
  <si>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BELOW 97 %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</si>
  <si>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</si>
  <si>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</si>
  <si>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</si>
  <si>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</si>
  <si>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</si>
  <si>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</si>
  <si>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</si>
  <si>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</si>
  <si>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</si>
  <si>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</si>
  <si>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</si>
  <si>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</si>
  <si>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</si>
  <si>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</si>
  <si>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</si>
  <si>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</si>
  <si>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</si>
  <si>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</si>
  <si>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</si>
  <si>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</si>
  <si>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</si>
  <si>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</si>
  <si>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</si>
  <si>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</si>
  <si>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</si>
  <si>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</si>
  <si>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</si>
  <si>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</si>
  <si>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</si>
  <si>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</si>
  <si>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</si>
  <si>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</si>
  <si>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</si>
  <si>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</si>
  <si>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</si>
  <si>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</si>
  <si>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</si>
  <si>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</si>
  <si>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</si>
  <si>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</si>
  <si>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</si>
  <si>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</si>
  <si>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</si>
  <si>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</si>
  <si>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</si>
  <si>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</si>
  <si>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</si>
  <si>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</si>
  <si>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</si>
  <si>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</si>
  <si>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</si>
  <si>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</si>
  <si>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</si>
  <si>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</si>
  <si>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</si>
  <si>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</si>
  <si>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</si>
  <si>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</si>
  <si>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</si>
  <si>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</si>
  <si>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</si>
  <si>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</si>
  <si>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</si>
  <si>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</si>
  <si>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</si>
  <si>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</si>
  <si>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</si>
  <si>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</si>
  <si>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</si>
  <si>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</si>
  <si>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</si>
  <si>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</si>
  <si>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</si>
  <si>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</si>
  <si>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</si>
  <si>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</si>
  <si>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</si>
  <si>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</si>
  <si>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</si>
  <si>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</si>
  <si>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</si>
  <si>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</si>
  <si>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</si>
  <si>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</si>
  <si>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</si>
  <si>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</si>
  <si>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</si>
  <si>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</si>
  <si>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</si>
  <si>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</si>
  <si>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</si>
  <si>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</si>
  <si>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</si>
  <si>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</si>
  <si>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</si>
  <si>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</si>
  <si>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</si>
  <si>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</si>
  <si>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</si>
  <si>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</si>
  <si>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</si>
  <si>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</si>
  <si>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</si>
  <si>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</si>
  <si>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</si>
  <si>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</si>
  <si>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</si>
  <si>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</si>
  <si>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</si>
  <si>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</si>
  <si>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</si>
  <si>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</si>
  <si>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</si>
  <si>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</si>
  <si>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</si>
  <si>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</si>
  <si>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</si>
  <si>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</si>
  <si>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</si>
  <si>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</si>
  <si>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</si>
  <si>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</si>
  <si>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</si>
  <si>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</si>
  <si>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</si>
  <si>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</si>
  <si>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</si>
  <si>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</si>
  <si>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</si>
  <si>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</si>
  <si>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</si>
  <si>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</si>
  <si>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</si>
  <si>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</si>
  <si>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</si>
  <si>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</si>
  <si>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</si>
  <si>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</si>
  <si>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</si>
  <si>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</si>
  <si>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</si>
  <si>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</si>
  <si>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</si>
  <si>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</si>
  <si>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</si>
  <si>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</si>
  <si>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</si>
  <si>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</si>
  <si>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</si>
  <si>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</si>
  <si>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</si>
  <si>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</si>
  <si>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</si>
  <si>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</si>
  <si>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</si>
  <si>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</si>
  <si>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</si>
  <si>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</si>
  <si>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</si>
  <si>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</si>
  <si>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</si>
  <si>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</si>
  <si>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</si>
  <si>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</si>
  <si>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</si>
  <si>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</si>
  <si>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</si>
  <si>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</si>
  <si>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</si>
  <si>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</si>
  <si>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</si>
  <si>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</si>
  <si>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</si>
  <si>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</si>
  <si>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</si>
  <si>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</si>
  <si>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</si>
  <si>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</si>
  <si>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</si>
  <si>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</si>
  <si>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</si>
  <si>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NO.1</t>
  </si>
  <si>
    <t>SPM NO.2</t>
  </si>
  <si>
    <t>NEHRU PARK</t>
  </si>
  <si>
    <t>SHAN NAGAR 1</t>
  </si>
  <si>
    <t>SHAN NAGAR 2</t>
  </si>
  <si>
    <t>VIDYUT BHAWAN</t>
  </si>
  <si>
    <t>A.I.I.M.S.</t>
  </si>
  <si>
    <t>TRANSFORMER-2</t>
  </si>
  <si>
    <t>TRANSFORMER-3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</si>
  <si>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</si>
  <si>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</si>
  <si>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</si>
  <si>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</si>
  <si>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</si>
  <si>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</si>
  <si>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</si>
  <si>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</si>
  <si>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</si>
  <si>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</si>
  <si>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</si>
  <si>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</si>
  <si>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</si>
  <si>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</si>
  <si>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</si>
  <si>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</si>
  <si>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</si>
  <si>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</si>
  <si>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</si>
  <si>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</si>
  <si>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</si>
  <si>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</si>
  <si>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</si>
  <si>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</si>
  <si>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TX-2</t>
  </si>
  <si>
    <t>TX-3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</si>
  <si>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</si>
  <si>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</si>
  <si>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</si>
  <si>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</si>
  <si>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</si>
  <si>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</si>
  <si>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</si>
  <si>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</si>
  <si>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SHEKHAWATI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</si>
  <si>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</si>
  <si>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</si>
  <si>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</si>
  <si>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</si>
  <si>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</si>
  <si>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</si>
  <si>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</si>
  <si>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</si>
  <si>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</si>
  <si>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</si>
  <si>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</si>
  <si>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</si>
  <si>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</si>
  <si>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</si>
  <si>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</si>
  <si>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</si>
  <si>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</si>
  <si>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</si>
  <si>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</si>
  <si>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</si>
  <si>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</si>
  <si>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</si>
  <si>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</si>
  <si>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</si>
  <si>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</si>
  <si>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</si>
  <si>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</si>
  <si>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</si>
  <si>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</si>
  <si>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</si>
  <si>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</si>
  <si>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</si>
  <si>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</si>
  <si>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</si>
  <si>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</si>
  <si>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</si>
  <si>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</si>
  <si>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</si>
  <si>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</si>
  <si>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</si>
  <si>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</si>
  <si>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</si>
  <si>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</si>
  <si>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</si>
  <si>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</si>
  <si>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</si>
  <si>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</si>
  <si>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</si>
  <si>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</si>
  <si>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</si>
  <si>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</si>
  <si>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</si>
  <si>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</si>
  <si>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</si>
  <si>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</si>
  <si>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</si>
  <si>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</si>
  <si>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</si>
  <si>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</si>
  <si>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</si>
  <si>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</si>
  <si>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</si>
  <si>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</si>
  <si>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</si>
  <si>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</si>
  <si>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</si>
  <si>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</si>
  <si>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</si>
  <si>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</si>
  <si>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</si>
  <si>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</si>
  <si>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</si>
  <si>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</si>
  <si>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</si>
  <si>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</si>
  <si>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</si>
  <si>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</si>
  <si>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</si>
  <si>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</si>
  <si>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</si>
  <si>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</si>
  <si>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</si>
  <si>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</si>
  <si>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</si>
  <si>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</si>
  <si>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</si>
  <si>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</si>
  <si>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</si>
  <si>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</si>
  <si>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</si>
  <si>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</si>
  <si>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</si>
  <si>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</si>
  <si>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</si>
  <si>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</si>
  <si>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</si>
  <si>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</si>
  <si>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</si>
  <si>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</si>
  <si>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</si>
  <si>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</si>
  <si>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</si>
  <si>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</si>
  <si>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</si>
  <si>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</si>
  <si>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</si>
  <si>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</si>
  <si>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</si>
  <si>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</si>
  <si>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</si>
  <si>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</si>
  <si>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</si>
  <si>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</si>
  <si>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</si>
  <si>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</si>
  <si>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</si>
  <si>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</si>
  <si>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</si>
  <si>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</si>
  <si>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</si>
  <si>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</si>
  <si>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</si>
  <si>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</si>
  <si>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</si>
  <si>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</si>
  <si>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</si>
  <si>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</si>
  <si>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</si>
  <si>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</si>
  <si>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</si>
  <si>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</si>
  <si>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</si>
  <si>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</si>
  <si>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</si>
  <si>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</si>
  <si>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</si>
  <si>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</si>
  <si>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</si>
  <si>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</si>
  <si>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</si>
  <si>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</si>
  <si>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</si>
  <si>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</si>
  <si>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</si>
  <si>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</si>
  <si>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</si>
  <si>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</si>
  <si>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</si>
  <si>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TX-I</t>
  </si>
  <si>
    <t>NDMC(-)</t>
  </si>
  <si>
    <t>AKSHARDHAM</t>
  </si>
  <si>
    <t>Tx-1</t>
  </si>
  <si>
    <t>KAMLA MKT.-2</t>
  </si>
  <si>
    <t>TRANSFORMER-1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</si>
  <si>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</si>
  <si>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</si>
  <si>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</si>
  <si>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</si>
  <si>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</si>
  <si>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</si>
  <si>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</si>
  <si>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</si>
  <si>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</si>
  <si>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</si>
  <si>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</si>
  <si>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</si>
  <si>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</si>
  <si>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</si>
  <si>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</si>
  <si>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</si>
  <si>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</si>
  <si>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</si>
  <si>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</si>
  <si>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</si>
  <si>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</si>
  <si>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</si>
  <si>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Mundka</t>
  </si>
  <si>
    <t>CT RATIO CHANGE</t>
  </si>
  <si>
    <t>TRAUMA CENTRE</t>
  </si>
  <si>
    <t>33KV TX-1</t>
  </si>
  <si>
    <t>INTIAL READING 01/06/12</t>
  </si>
  <si>
    <t>FINAL READING 01/07/12</t>
  </si>
  <si>
    <t>JUNE-2012</t>
  </si>
  <si>
    <t>Check Meter data</t>
  </si>
  <si>
    <t>Meter installed on 15/06/12</t>
  </si>
  <si>
    <t>Meter faulty</t>
  </si>
  <si>
    <t>ROLL OVER</t>
  </si>
  <si>
    <t>Loaded on 21/06/12,Meter mode in delieverd mode from 21/06/12 to 22/06/12, ROLL OVER</t>
  </si>
  <si>
    <t>Conn.Mode corrected ,ROLL OVER</t>
  </si>
  <si>
    <t xml:space="preserve">                           PERIOD 1st JUNE-2012 TO 30th JUNE-2012 </t>
  </si>
  <si>
    <t>Note :Sharing taken from wk-10 abt bill 2012-13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</si>
</sst>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8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0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0"/>
    </font>
    <font>
      <sz val="1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3" borderId="0" applyNumberFormat="0" applyBorder="0" applyAlignment="0" applyProtection="0"/>
    <xf numFmtId="0" fontId="67" fillId="20" borderId="1" applyNumberFormat="0" applyAlignment="0" applyProtection="0"/>
    <xf numFmtId="0" fontId="6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4" fillId="7" borderId="1" applyNumberFormat="0" applyAlignment="0" applyProtection="0"/>
    <xf numFmtId="0" fontId="75" fillId="0" borderId="6" applyNumberFormat="0" applyFill="0" applyAlignment="0" applyProtection="0"/>
    <xf numFmtId="0" fontId="76" fillId="22" borderId="0" applyNumberFormat="0" applyBorder="0" applyAlignment="0" applyProtection="0"/>
    <xf numFmtId="0" fontId="0" fillId="23" borderId="7" applyNumberFormat="0" applyFont="0" applyAlignment="0" applyProtection="0"/>
    <xf numFmtId="0" fontId="77" fillId="20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75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2" fontId="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2" fontId="20" fillId="0" borderId="0" xfId="0" applyNumberFormat="1" applyFont="1" applyFill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35" fillId="0" borderId="2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2" fontId="20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81" fillId="0" borderId="31" xfId="0" applyFont="1" applyBorder="1" applyAlignment="1">
      <alignment vertical="center" wrapText="1"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19" fillId="0" borderId="3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82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9" fillId="0" borderId="18" xfId="0" applyFont="1" applyBorder="1" applyAlignment="1">
      <alignment horizontal="center"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2" fontId="85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19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1" fontId="49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left" wrapText="1"/>
    </xf>
    <xf numFmtId="0" fontId="16" fillId="0" borderId="31" xfId="0" applyFont="1" applyBorder="1" applyAlignment="1">
      <alignment horizontal="center" wrapText="1"/>
    </xf>
    <xf numFmtId="2" fontId="20" fillId="0" borderId="17" xfId="0" applyNumberFormat="1" applyFont="1" applyFill="1" applyBorder="1" applyAlignment="1">
      <alignment horizontal="left"/>
    </xf>
    <xf numFmtId="2" fontId="13" fillId="0" borderId="17" xfId="0" applyNumberFormat="1" applyFont="1" applyFill="1" applyBorder="1" applyAlignment="1">
      <alignment horizontal="center"/>
    </xf>
    <xf numFmtId="170" fontId="19" fillId="0" borderId="15" xfId="0" applyNumberFormat="1" applyFont="1" applyBorder="1" applyAlignment="1">
      <alignment horizontal="center" vertical="center"/>
    </xf>
    <xf numFmtId="172" fontId="45" fillId="0" borderId="15" xfId="0" applyNumberFormat="1" applyFont="1" applyFill="1" applyBorder="1" applyAlignment="1">
      <alignment horizontal="center"/>
    </xf>
    <xf numFmtId="0" fontId="0" fillId="20" borderId="0" xfId="0" applyFont="1" applyFill="1" applyBorder="1" applyAlignment="1">
      <alignment horizontal="center" vertical="center"/>
    </xf>
    <xf numFmtId="2" fontId="0" fillId="20" borderId="0" xfId="0" applyNumberFormat="1" applyFont="1" applyFill="1" applyBorder="1" applyAlignment="1">
      <alignment horizontal="left" vertical="center"/>
    </xf>
    <xf numFmtId="2" fontId="19" fillId="20" borderId="0" xfId="0" applyNumberFormat="1" applyFont="1" applyFill="1" applyBorder="1" applyAlignment="1">
      <alignment/>
    </xf>
    <xf numFmtId="1" fontId="19" fillId="20" borderId="0" xfId="0" applyNumberFormat="1" applyFont="1" applyFill="1" applyBorder="1" applyAlignment="1">
      <alignment horizontal="center"/>
    </xf>
    <xf numFmtId="2" fontId="0" fillId="20" borderId="0" xfId="0" applyNumberFormat="1" applyFont="1" applyFill="1" applyBorder="1" applyAlignment="1">
      <alignment horizontal="center"/>
    </xf>
    <xf numFmtId="0" fontId="0" fillId="20" borderId="0" xfId="0" applyFont="1" applyFill="1" applyBorder="1" applyAlignment="1">
      <alignment/>
    </xf>
    <xf numFmtId="0" fontId="49" fillId="20" borderId="0" xfId="0" applyFont="1" applyFill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49" fontId="19" fillId="0" borderId="31" xfId="0" applyNumberFormat="1" applyFont="1" applyBorder="1" applyAlignment="1">
      <alignment horizontal="right" vertical="top"/>
    </xf>
    <xf numFmtId="2" fontId="0" fillId="20" borderId="0" xfId="0" applyNumberFormat="1" applyFont="1" applyFill="1" applyBorder="1" applyAlignment="1">
      <alignment vertical="center"/>
    </xf>
    <xf numFmtId="1" fontId="0" fillId="20" borderId="0" xfId="0" applyNumberFormat="1" applyFont="1" applyFill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vertical="top" wrapText="1"/>
    </xf>
    <xf numFmtId="0" fontId="0" fillId="20" borderId="11" xfId="0" applyFont="1" applyFill="1" applyBorder="1" applyAlignment="1">
      <alignment horizontal="center" vertical="center"/>
    </xf>
    <xf numFmtId="2" fontId="0" fillId="20" borderId="0" xfId="0" applyNumberFormat="1" applyFont="1" applyFill="1" applyBorder="1" applyAlignment="1">
      <alignment horizontal="center" vertical="center"/>
    </xf>
    <xf numFmtId="1" fontId="0" fillId="20" borderId="15" xfId="0" applyNumberFormat="1" applyFont="1" applyFill="1" applyBorder="1" applyAlignment="1">
      <alignment horizontal="center" vertical="center"/>
    </xf>
    <xf numFmtId="0" fontId="0" fillId="20" borderId="11" xfId="0" applyFill="1" applyBorder="1" applyAlignment="1">
      <alignment horizontal="center"/>
    </xf>
    <xf numFmtId="0" fontId="0" fillId="20" borderId="0" xfId="0" applyFill="1" applyBorder="1" applyAlignment="1">
      <alignment/>
    </xf>
    <xf numFmtId="0" fontId="0" fillId="20" borderId="0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2" fontId="49" fillId="20" borderId="0" xfId="0" applyNumberFormat="1" applyFont="1" applyFill="1" applyBorder="1" applyAlignment="1">
      <alignment/>
    </xf>
    <xf numFmtId="0" fontId="49" fillId="20" borderId="0" xfId="0" applyFont="1" applyFill="1" applyBorder="1" applyAlignment="1">
      <alignment horizontal="center"/>
    </xf>
    <xf numFmtId="0" fontId="0" fillId="20" borderId="0" xfId="0" applyFont="1" applyFill="1" applyBorder="1" applyAlignment="1">
      <alignment horizontal="center"/>
    </xf>
    <xf numFmtId="170" fontId="49" fillId="0" borderId="0" xfId="0" applyNumberFormat="1" applyFont="1" applyBorder="1" applyAlignment="1">
      <alignment horizontal="center"/>
    </xf>
    <xf numFmtId="171" fontId="49" fillId="0" borderId="0" xfId="0" applyNumberFormat="1" applyFont="1" applyFill="1" applyBorder="1" applyAlignment="1">
      <alignment horizontal="center"/>
    </xf>
    <xf numFmtId="0" fontId="0" fillId="0" borderId="31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view="pageBreakPreview" zoomScale="70" zoomScaleNormal="85" zoomScaleSheetLayoutView="70" zoomScalePageLayoutView="0" workbookViewId="0" topLeftCell="A1">
      <selection activeCell="G2" sqref="G2"/>
    </sheetView>
  </sheetViews>
  <sheetFormatPr defaultColWidth="9.140625" defaultRowHeight="12.75"/>
  <cols>
    <col min="1" max="1" width="4.7109375" style="0" customWidth="1"/>
    <col min="2" max="2" width="23.7109375" style="0" customWidth="1"/>
    <col min="3" max="3" width="12.28125" style="0" customWidth="1"/>
    <col min="4" max="4" width="8.28125" style="0" customWidth="1"/>
    <col min="5" max="5" width="15.0039062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1.140625" style="0" customWidth="1"/>
    <col min="11" max="11" width="14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22.57421875" style="0" customWidth="1"/>
  </cols>
  <sheetData>
    <row r="1" spans="1:17" ht="26.25">
      <c r="A1" s="1" t="s">
        <v>251</v>
      </c>
      <c r="Q1" s="221" t="s">
        <v>415</v>
      </c>
    </row>
    <row r="2" spans="1:11" ht="15">
      <c r="A2" s="18" t="s">
        <v>252</v>
      </c>
      <c r="K2" s="100"/>
    </row>
    <row r="3" spans="1:8" ht="23.25">
      <c r="A3" s="228" t="s">
        <v>0</v>
      </c>
      <c r="H3" s="4"/>
    </row>
    <row r="4" spans="1:16" ht="24" thickBot="1">
      <c r="A4" s="228" t="s">
        <v>253</v>
      </c>
      <c r="G4" s="21"/>
      <c r="H4" s="21"/>
      <c r="I4" s="100" t="s">
        <v>8</v>
      </c>
      <c r="J4" s="21"/>
      <c r="K4" s="21"/>
      <c r="L4" s="21"/>
      <c r="M4" s="21"/>
      <c r="N4" s="100" t="s">
        <v>7</v>
      </c>
      <c r="O4" s="21"/>
      <c r="P4" s="21"/>
    </row>
    <row r="5" spans="1:17" s="5" customFormat="1" ht="58.5" customHeight="1" thickBot="1" thickTop="1">
      <c r="A5" s="101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">
        <v>414</v>
      </c>
      <c r="H5" s="41" t="s">
        <v>413</v>
      </c>
      <c r="I5" s="41" t="s">
        <v>4</v>
      </c>
      <c r="J5" s="41" t="s">
        <v>5</v>
      </c>
      <c r="K5" s="42" t="s">
        <v>6</v>
      </c>
      <c r="L5" s="43" t="str">
        <f>G5</f>
        <v>FINAL READING 01/07/12</v>
      </c>
      <c r="M5" s="41" t="str">
        <f>H5</f>
        <v>INTIAL READING 01/06/12</v>
      </c>
      <c r="N5" s="41" t="s">
        <v>4</v>
      </c>
      <c r="O5" s="41" t="s">
        <v>5</v>
      </c>
      <c r="P5" s="42" t="s">
        <v>6</v>
      </c>
      <c r="Q5" s="42" t="s">
        <v>324</v>
      </c>
    </row>
    <row r="6" spans="1:12" ht="6.75" customHeight="1" thickBot="1" thickTop="1">
      <c r="A6" s="8"/>
      <c r="B6" s="9"/>
      <c r="C6" s="8"/>
      <c r="D6" s="8"/>
      <c r="E6" s="8"/>
      <c r="F6" s="8"/>
      <c r="L6" s="103"/>
    </row>
    <row r="7" spans="1:17" ht="15.75" customHeight="1" thickTop="1">
      <c r="A7" s="353"/>
      <c r="B7" s="461"/>
      <c r="C7" s="424"/>
      <c r="D7" s="424"/>
      <c r="E7" s="424"/>
      <c r="F7" s="424"/>
      <c r="G7" s="26"/>
      <c r="H7" s="27"/>
      <c r="I7" s="27"/>
      <c r="J7" s="27"/>
      <c r="K7" s="37"/>
      <c r="L7" s="26"/>
      <c r="M7" s="27"/>
      <c r="N7" s="27"/>
      <c r="O7" s="27"/>
      <c r="P7" s="37"/>
      <c r="Q7" s="183"/>
    </row>
    <row r="8" spans="1:17" ht="15.75" customHeight="1">
      <c r="A8" s="355"/>
      <c r="B8" s="463" t="s">
        <v>15</v>
      </c>
      <c r="C8" s="442"/>
      <c r="D8" s="471"/>
      <c r="E8" s="471"/>
      <c r="F8" s="442"/>
      <c r="G8" s="448"/>
      <c r="H8" s="23"/>
      <c r="I8" s="23"/>
      <c r="J8" s="23"/>
      <c r="K8" s="244"/>
      <c r="L8" s="102"/>
      <c r="M8" s="23"/>
      <c r="N8" s="23"/>
      <c r="O8" s="23"/>
      <c r="P8" s="244"/>
      <c r="Q8" s="184"/>
    </row>
    <row r="9" spans="1:17" ht="15.75" customHeight="1">
      <c r="A9" s="355">
        <v>1</v>
      </c>
      <c r="B9" s="462" t="s">
        <v>16</v>
      </c>
      <c r="C9" s="442">
        <v>4864904</v>
      </c>
      <c r="D9" s="470" t="s">
        <v>13</v>
      </c>
      <c r="E9" s="431" t="s">
        <v>361</v>
      </c>
      <c r="F9" s="442">
        <v>-1000</v>
      </c>
      <c r="G9" s="448">
        <v>15621</v>
      </c>
      <c r="H9" s="449">
        <v>15613</v>
      </c>
      <c r="I9" s="449">
        <f aca="true" t="shared" si="0" ref="I9:I59">G9-H9</f>
        <v>8</v>
      </c>
      <c r="J9" s="449">
        <f aca="true" t="shared" si="1" ref="J9:J59">$F9*I9</f>
        <v>-8000</v>
      </c>
      <c r="K9" s="450">
        <f aca="true" t="shared" si="2" ref="K9:K59">J9/1000000</f>
        <v>-0.008</v>
      </c>
      <c r="L9" s="448">
        <v>978380</v>
      </c>
      <c r="M9" s="449">
        <v>978406</v>
      </c>
      <c r="N9" s="449">
        <f>L9-M9</f>
        <v>-26</v>
      </c>
      <c r="O9" s="449">
        <f aca="true" t="shared" si="3" ref="O9:O59">$F9*N9</f>
        <v>26000</v>
      </c>
      <c r="P9" s="450">
        <f aca="true" t="shared" si="4" ref="P9:P59">O9/1000000</f>
        <v>0.026</v>
      </c>
      <c r="Q9" s="184"/>
    </row>
    <row r="10" spans="1:17" ht="16.5">
      <c r="A10" s="355">
        <v>2</v>
      </c>
      <c r="B10" s="462" t="s">
        <v>397</v>
      </c>
      <c r="C10" s="442">
        <v>5128432</v>
      </c>
      <c r="D10" s="470" t="s">
        <v>13</v>
      </c>
      <c r="E10" s="431" t="s">
        <v>361</v>
      </c>
      <c r="F10" s="442">
        <v>-1000</v>
      </c>
      <c r="G10" s="448">
        <v>1000007</v>
      </c>
      <c r="H10" s="449">
        <v>999996</v>
      </c>
      <c r="I10" s="449">
        <f>G10-H10</f>
        <v>11</v>
      </c>
      <c r="J10" s="449">
        <f t="shared" si="1"/>
        <v>-11000</v>
      </c>
      <c r="K10" s="450">
        <f t="shared" si="2"/>
        <v>-0.011</v>
      </c>
      <c r="L10" s="448">
        <v>999693</v>
      </c>
      <c r="M10" s="449">
        <v>999697</v>
      </c>
      <c r="N10" s="449">
        <f>L10-M10</f>
        <v>-4</v>
      </c>
      <c r="O10" s="449">
        <f t="shared" si="3"/>
        <v>4000</v>
      </c>
      <c r="P10" s="450">
        <f t="shared" si="4"/>
        <v>0.004</v>
      </c>
      <c r="Q10" s="711" t="s">
        <v>419</v>
      </c>
    </row>
    <row r="11" spans="1:17" ht="15.75" customHeight="1">
      <c r="A11" s="355">
        <v>3</v>
      </c>
      <c r="B11" s="462" t="s">
        <v>18</v>
      </c>
      <c r="C11" s="442">
        <v>4864905</v>
      </c>
      <c r="D11" s="470" t="s">
        <v>13</v>
      </c>
      <c r="E11" s="431" t="s">
        <v>361</v>
      </c>
      <c r="F11" s="442">
        <v>-1000</v>
      </c>
      <c r="G11" s="448">
        <v>17003</v>
      </c>
      <c r="H11" s="449">
        <v>16999</v>
      </c>
      <c r="I11" s="449">
        <f t="shared" si="0"/>
        <v>4</v>
      </c>
      <c r="J11" s="449">
        <f t="shared" si="1"/>
        <v>-4000</v>
      </c>
      <c r="K11" s="450">
        <f t="shared" si="2"/>
        <v>-0.004</v>
      </c>
      <c r="L11" s="448">
        <v>996656</v>
      </c>
      <c r="M11" s="449">
        <v>997127</v>
      </c>
      <c r="N11" s="449">
        <f>L11-M11</f>
        <v>-471</v>
      </c>
      <c r="O11" s="449">
        <f t="shared" si="3"/>
        <v>471000</v>
      </c>
      <c r="P11" s="450">
        <f t="shared" si="4"/>
        <v>0.471</v>
      </c>
      <c r="Q11" s="184"/>
    </row>
    <row r="12" spans="1:17" ht="15.75" customHeight="1">
      <c r="A12" s="355"/>
      <c r="B12" s="463" t="s">
        <v>19</v>
      </c>
      <c r="C12" s="442"/>
      <c r="D12" s="471"/>
      <c r="E12" s="471"/>
      <c r="F12" s="442"/>
      <c r="G12" s="448"/>
      <c r="H12" s="449"/>
      <c r="I12" s="449"/>
      <c r="J12" s="449"/>
      <c r="K12" s="450"/>
      <c r="L12" s="448"/>
      <c r="M12" s="449"/>
      <c r="N12" s="449"/>
      <c r="O12" s="449"/>
      <c r="P12" s="450"/>
      <c r="Q12" s="184"/>
    </row>
    <row r="13" spans="1:17" ht="15.75" customHeight="1">
      <c r="A13" s="355">
        <v>4</v>
      </c>
      <c r="B13" s="462" t="s">
        <v>16</v>
      </c>
      <c r="C13" s="442">
        <v>4864912</v>
      </c>
      <c r="D13" s="470" t="s">
        <v>13</v>
      </c>
      <c r="E13" s="431" t="s">
        <v>361</v>
      </c>
      <c r="F13" s="442">
        <v>-1000</v>
      </c>
      <c r="G13" s="448">
        <v>974210</v>
      </c>
      <c r="H13" s="449">
        <v>974210</v>
      </c>
      <c r="I13" s="449">
        <f t="shared" si="0"/>
        <v>0</v>
      </c>
      <c r="J13" s="449">
        <f t="shared" si="1"/>
        <v>0</v>
      </c>
      <c r="K13" s="450">
        <f t="shared" si="2"/>
        <v>0</v>
      </c>
      <c r="L13" s="448">
        <v>977787</v>
      </c>
      <c r="M13" s="449">
        <v>978067</v>
      </c>
      <c r="N13" s="449">
        <f>L13-M13</f>
        <v>-280</v>
      </c>
      <c r="O13" s="449">
        <f t="shared" si="3"/>
        <v>280000</v>
      </c>
      <c r="P13" s="450">
        <f t="shared" si="4"/>
        <v>0.28</v>
      </c>
      <c r="Q13" s="184"/>
    </row>
    <row r="14" spans="1:17" ht="15.75" customHeight="1">
      <c r="A14" s="355">
        <v>5</v>
      </c>
      <c r="B14" s="462" t="s">
        <v>17</v>
      </c>
      <c r="C14" s="442">
        <v>4864913</v>
      </c>
      <c r="D14" s="470" t="s">
        <v>13</v>
      </c>
      <c r="E14" s="431" t="s">
        <v>361</v>
      </c>
      <c r="F14" s="442">
        <v>-1000</v>
      </c>
      <c r="G14" s="448">
        <v>921658</v>
      </c>
      <c r="H14" s="449">
        <v>921655</v>
      </c>
      <c r="I14" s="449">
        <f t="shared" si="0"/>
        <v>3</v>
      </c>
      <c r="J14" s="449">
        <f t="shared" si="1"/>
        <v>-3000</v>
      </c>
      <c r="K14" s="450">
        <f t="shared" si="2"/>
        <v>-0.003</v>
      </c>
      <c r="L14" s="448">
        <v>949051</v>
      </c>
      <c r="M14" s="449">
        <v>949700</v>
      </c>
      <c r="N14" s="449">
        <f>L14-M14</f>
        <v>-649</v>
      </c>
      <c r="O14" s="449">
        <f t="shared" si="3"/>
        <v>649000</v>
      </c>
      <c r="P14" s="450">
        <f t="shared" si="4"/>
        <v>0.649</v>
      </c>
      <c r="Q14" s="184"/>
    </row>
    <row r="15" spans="1:17" ht="15.75" customHeight="1">
      <c r="A15" s="355"/>
      <c r="B15" s="463" t="s">
        <v>22</v>
      </c>
      <c r="C15" s="442"/>
      <c r="D15" s="471"/>
      <c r="E15" s="431"/>
      <c r="F15" s="442"/>
      <c r="G15" s="448"/>
      <c r="H15" s="449"/>
      <c r="I15" s="449"/>
      <c r="J15" s="449"/>
      <c r="K15" s="450"/>
      <c r="L15" s="448"/>
      <c r="M15" s="449"/>
      <c r="N15" s="449"/>
      <c r="O15" s="449"/>
      <c r="P15" s="450"/>
      <c r="Q15" s="184"/>
    </row>
    <row r="16" spans="1:17" ht="15.75" customHeight="1">
      <c r="A16" s="355">
        <v>6</v>
      </c>
      <c r="B16" s="462" t="s">
        <v>16</v>
      </c>
      <c r="C16" s="442">
        <v>4864982</v>
      </c>
      <c r="D16" s="470" t="s">
        <v>13</v>
      </c>
      <c r="E16" s="431" t="s">
        <v>361</v>
      </c>
      <c r="F16" s="442">
        <v>-1000</v>
      </c>
      <c r="G16" s="448">
        <v>18697</v>
      </c>
      <c r="H16" s="449">
        <v>18697</v>
      </c>
      <c r="I16" s="449">
        <f t="shared" si="0"/>
        <v>0</v>
      </c>
      <c r="J16" s="449">
        <f t="shared" si="1"/>
        <v>0</v>
      </c>
      <c r="K16" s="450">
        <f t="shared" si="2"/>
        <v>0</v>
      </c>
      <c r="L16" s="448">
        <v>17083</v>
      </c>
      <c r="M16" s="449">
        <v>16472</v>
      </c>
      <c r="N16" s="449">
        <f>L16-M16</f>
        <v>611</v>
      </c>
      <c r="O16" s="449">
        <f t="shared" si="3"/>
        <v>-611000</v>
      </c>
      <c r="P16" s="450">
        <f t="shared" si="4"/>
        <v>-0.611</v>
      </c>
      <c r="Q16" s="184"/>
    </row>
    <row r="17" spans="1:17" ht="15.75" customHeight="1">
      <c r="A17" s="355">
        <v>7</v>
      </c>
      <c r="B17" s="462" t="s">
        <v>17</v>
      </c>
      <c r="C17" s="442">
        <v>4864983</v>
      </c>
      <c r="D17" s="470" t="s">
        <v>13</v>
      </c>
      <c r="E17" s="431" t="s">
        <v>361</v>
      </c>
      <c r="F17" s="442">
        <v>-1000</v>
      </c>
      <c r="G17" s="448">
        <v>19612</v>
      </c>
      <c r="H17" s="449">
        <v>19612</v>
      </c>
      <c r="I17" s="449">
        <f t="shared" si="0"/>
        <v>0</v>
      </c>
      <c r="J17" s="449">
        <f t="shared" si="1"/>
        <v>0</v>
      </c>
      <c r="K17" s="450">
        <f t="shared" si="2"/>
        <v>0</v>
      </c>
      <c r="L17" s="448">
        <v>13098</v>
      </c>
      <c r="M17" s="449">
        <v>12595</v>
      </c>
      <c r="N17" s="449">
        <f>L17-M17</f>
        <v>503</v>
      </c>
      <c r="O17" s="449">
        <f t="shared" si="3"/>
        <v>-503000</v>
      </c>
      <c r="P17" s="450">
        <f t="shared" si="4"/>
        <v>-0.503</v>
      </c>
      <c r="Q17" s="184"/>
    </row>
    <row r="18" spans="1:17" ht="20.25" customHeight="1">
      <c r="A18" s="355">
        <v>8</v>
      </c>
      <c r="B18" s="462" t="s">
        <v>23</v>
      </c>
      <c r="C18" s="442">
        <v>4864953</v>
      </c>
      <c r="D18" s="470" t="s">
        <v>13</v>
      </c>
      <c r="E18" s="431" t="s">
        <v>361</v>
      </c>
      <c r="F18" s="442">
        <v>-1250</v>
      </c>
      <c r="G18" s="448">
        <v>16661</v>
      </c>
      <c r="H18" s="449">
        <v>16638</v>
      </c>
      <c r="I18" s="449">
        <f>G18-H18</f>
        <v>23</v>
      </c>
      <c r="J18" s="449">
        <f t="shared" si="1"/>
        <v>-28750</v>
      </c>
      <c r="K18" s="450">
        <f t="shared" si="2"/>
        <v>-0.02875</v>
      </c>
      <c r="L18" s="448">
        <v>996490</v>
      </c>
      <c r="M18" s="449">
        <v>996535</v>
      </c>
      <c r="N18" s="449">
        <f>L18-M18</f>
        <v>-45</v>
      </c>
      <c r="O18" s="449">
        <f t="shared" si="3"/>
        <v>56250</v>
      </c>
      <c r="P18" s="450">
        <f t="shared" si="4"/>
        <v>0.05625</v>
      </c>
      <c r="Q18" s="623"/>
    </row>
    <row r="19" spans="1:17" ht="15.75" customHeight="1">
      <c r="A19" s="355">
        <v>9</v>
      </c>
      <c r="B19" s="462" t="s">
        <v>24</v>
      </c>
      <c r="C19" s="442">
        <v>4864984</v>
      </c>
      <c r="D19" s="470" t="s">
        <v>13</v>
      </c>
      <c r="E19" s="431" t="s">
        <v>361</v>
      </c>
      <c r="F19" s="442">
        <v>-1000</v>
      </c>
      <c r="G19" s="448">
        <v>15430</v>
      </c>
      <c r="H19" s="449">
        <v>15390</v>
      </c>
      <c r="I19" s="449">
        <f t="shared" si="0"/>
        <v>40</v>
      </c>
      <c r="J19" s="449">
        <f t="shared" si="1"/>
        <v>-40000</v>
      </c>
      <c r="K19" s="450">
        <f t="shared" si="2"/>
        <v>-0.04</v>
      </c>
      <c r="L19" s="448">
        <v>986571</v>
      </c>
      <c r="M19" s="449">
        <v>986720</v>
      </c>
      <c r="N19" s="449">
        <f>L19-M19</f>
        <v>-149</v>
      </c>
      <c r="O19" s="449">
        <f t="shared" si="3"/>
        <v>149000</v>
      </c>
      <c r="P19" s="450">
        <f t="shared" si="4"/>
        <v>0.149</v>
      </c>
      <c r="Q19" s="184"/>
    </row>
    <row r="20" spans="1:17" ht="15.75" customHeight="1">
      <c r="A20" s="355"/>
      <c r="B20" s="463" t="s">
        <v>25</v>
      </c>
      <c r="C20" s="442"/>
      <c r="D20" s="471"/>
      <c r="E20" s="431"/>
      <c r="F20" s="442"/>
      <c r="G20" s="448"/>
      <c r="H20" s="449"/>
      <c r="I20" s="449"/>
      <c r="J20" s="449"/>
      <c r="K20" s="450"/>
      <c r="L20" s="448"/>
      <c r="M20" s="449"/>
      <c r="N20" s="449"/>
      <c r="O20" s="449"/>
      <c r="P20" s="450"/>
      <c r="Q20" s="184"/>
    </row>
    <row r="21" spans="1:17" ht="15.75" customHeight="1">
      <c r="A21" s="355">
        <v>10</v>
      </c>
      <c r="B21" s="462" t="s">
        <v>16</v>
      </c>
      <c r="C21" s="442">
        <v>4864939</v>
      </c>
      <c r="D21" s="470" t="s">
        <v>13</v>
      </c>
      <c r="E21" s="431" t="s">
        <v>361</v>
      </c>
      <c r="F21" s="442">
        <v>-1000</v>
      </c>
      <c r="G21" s="448">
        <v>33359</v>
      </c>
      <c r="H21" s="449">
        <v>33353</v>
      </c>
      <c r="I21" s="449">
        <f t="shared" si="0"/>
        <v>6</v>
      </c>
      <c r="J21" s="449">
        <f t="shared" si="1"/>
        <v>-6000</v>
      </c>
      <c r="K21" s="450">
        <f t="shared" si="2"/>
        <v>-0.006</v>
      </c>
      <c r="L21" s="448">
        <v>9700</v>
      </c>
      <c r="M21" s="449">
        <v>9760</v>
      </c>
      <c r="N21" s="449">
        <f>L21-M21</f>
        <v>-60</v>
      </c>
      <c r="O21" s="449">
        <f t="shared" si="3"/>
        <v>60000</v>
      </c>
      <c r="P21" s="450">
        <f t="shared" si="4"/>
        <v>0.06</v>
      </c>
      <c r="Q21" s="184"/>
    </row>
    <row r="22" spans="1:17" ht="15.75" customHeight="1">
      <c r="A22" s="355">
        <v>11</v>
      </c>
      <c r="B22" s="462" t="s">
        <v>26</v>
      </c>
      <c r="C22" s="442">
        <v>4864940</v>
      </c>
      <c r="D22" s="470" t="s">
        <v>13</v>
      </c>
      <c r="E22" s="431" t="s">
        <v>361</v>
      </c>
      <c r="F22" s="442">
        <v>-1000</v>
      </c>
      <c r="G22" s="448">
        <v>999861</v>
      </c>
      <c r="H22" s="449">
        <v>999850</v>
      </c>
      <c r="I22" s="449">
        <f t="shared" si="0"/>
        <v>11</v>
      </c>
      <c r="J22" s="449">
        <f t="shared" si="1"/>
        <v>-11000</v>
      </c>
      <c r="K22" s="450">
        <f t="shared" si="2"/>
        <v>-0.011</v>
      </c>
      <c r="L22" s="448">
        <v>4096</v>
      </c>
      <c r="M22" s="449">
        <v>4141</v>
      </c>
      <c r="N22" s="449">
        <f>L22-M22</f>
        <v>-45</v>
      </c>
      <c r="O22" s="449">
        <f t="shared" si="3"/>
        <v>45000</v>
      </c>
      <c r="P22" s="450">
        <f t="shared" si="4"/>
        <v>0.045</v>
      </c>
      <c r="Q22" s="184"/>
    </row>
    <row r="23" spans="1:17" ht="16.5">
      <c r="A23" s="355">
        <v>12</v>
      </c>
      <c r="B23" s="462" t="s">
        <v>23</v>
      </c>
      <c r="C23" s="442">
        <v>5128410</v>
      </c>
      <c r="D23" s="470" t="s">
        <v>13</v>
      </c>
      <c r="E23" s="431" t="s">
        <v>361</v>
      </c>
      <c r="F23" s="442">
        <v>-1000</v>
      </c>
      <c r="G23" s="448">
        <v>997215</v>
      </c>
      <c r="H23" s="449">
        <v>997224</v>
      </c>
      <c r="I23" s="449">
        <f>G23-H23</f>
        <v>-9</v>
      </c>
      <c r="J23" s="449">
        <f t="shared" si="1"/>
        <v>9000</v>
      </c>
      <c r="K23" s="450">
        <f t="shared" si="2"/>
        <v>0.009</v>
      </c>
      <c r="L23" s="448">
        <v>999649</v>
      </c>
      <c r="M23" s="449">
        <v>999511</v>
      </c>
      <c r="N23" s="449">
        <f>L23-M23</f>
        <v>138</v>
      </c>
      <c r="O23" s="449">
        <f t="shared" si="3"/>
        <v>-138000</v>
      </c>
      <c r="P23" s="450">
        <f t="shared" si="4"/>
        <v>-0.138</v>
      </c>
      <c r="Q23" s="623"/>
    </row>
    <row r="24" spans="1:17" ht="18.75" customHeight="1">
      <c r="A24" s="355">
        <v>13</v>
      </c>
      <c r="B24" s="462" t="s">
        <v>27</v>
      </c>
      <c r="C24" s="442">
        <v>4865060</v>
      </c>
      <c r="D24" s="470" t="s">
        <v>13</v>
      </c>
      <c r="E24" s="431" t="s">
        <v>361</v>
      </c>
      <c r="F24" s="442">
        <v>1000</v>
      </c>
      <c r="G24" s="448">
        <v>947544</v>
      </c>
      <c r="H24" s="449">
        <v>947634</v>
      </c>
      <c r="I24" s="449">
        <f t="shared" si="0"/>
        <v>-90</v>
      </c>
      <c r="J24" s="449">
        <f t="shared" si="1"/>
        <v>-90000</v>
      </c>
      <c r="K24" s="450">
        <f t="shared" si="2"/>
        <v>-0.09</v>
      </c>
      <c r="L24" s="448">
        <v>920539</v>
      </c>
      <c r="M24" s="449">
        <v>920550</v>
      </c>
      <c r="N24" s="449">
        <f>L24-M24</f>
        <v>-11</v>
      </c>
      <c r="O24" s="449">
        <f t="shared" si="3"/>
        <v>-11000</v>
      </c>
      <c r="P24" s="450">
        <f t="shared" si="4"/>
        <v>-0.011</v>
      </c>
      <c r="Q24" s="184"/>
    </row>
    <row r="25" spans="1:17" ht="15.75" customHeight="1">
      <c r="A25" s="355"/>
      <c r="B25" s="463" t="s">
        <v>28</v>
      </c>
      <c r="C25" s="442"/>
      <c r="D25" s="471"/>
      <c r="E25" s="431"/>
      <c r="F25" s="442"/>
      <c r="G25" s="448"/>
      <c r="H25" s="449"/>
      <c r="I25" s="449"/>
      <c r="J25" s="449"/>
      <c r="K25" s="450"/>
      <c r="L25" s="448"/>
      <c r="M25" s="449"/>
      <c r="N25" s="449"/>
      <c r="O25" s="449"/>
      <c r="P25" s="450"/>
      <c r="Q25" s="184"/>
    </row>
    <row r="26" spans="1:17" ht="15.75" customHeight="1">
      <c r="A26" s="355">
        <v>14</v>
      </c>
      <c r="B26" s="462" t="s">
        <v>16</v>
      </c>
      <c r="C26" s="442">
        <v>4865034</v>
      </c>
      <c r="D26" s="470" t="s">
        <v>13</v>
      </c>
      <c r="E26" s="431" t="s">
        <v>361</v>
      </c>
      <c r="F26" s="442">
        <v>-1000</v>
      </c>
      <c r="G26" s="448">
        <v>997190</v>
      </c>
      <c r="H26" s="449">
        <v>997190</v>
      </c>
      <c r="I26" s="449">
        <f t="shared" si="0"/>
        <v>0</v>
      </c>
      <c r="J26" s="449">
        <f t="shared" si="1"/>
        <v>0</v>
      </c>
      <c r="K26" s="450">
        <f t="shared" si="2"/>
        <v>0</v>
      </c>
      <c r="L26" s="448">
        <v>17070</v>
      </c>
      <c r="M26" s="449">
        <v>17038</v>
      </c>
      <c r="N26" s="449">
        <f>L26-M26</f>
        <v>32</v>
      </c>
      <c r="O26" s="449">
        <f t="shared" si="3"/>
        <v>-32000</v>
      </c>
      <c r="P26" s="450">
        <f t="shared" si="4"/>
        <v>-0.032</v>
      </c>
      <c r="Q26" s="184"/>
    </row>
    <row r="27" spans="1:17" ht="15.75" customHeight="1">
      <c r="A27" s="355">
        <v>15</v>
      </c>
      <c r="B27" s="462" t="s">
        <v>17</v>
      </c>
      <c r="C27" s="442">
        <v>4865035</v>
      </c>
      <c r="D27" s="470" t="s">
        <v>13</v>
      </c>
      <c r="E27" s="431" t="s">
        <v>361</v>
      </c>
      <c r="F27" s="442">
        <v>-1000</v>
      </c>
      <c r="G27" s="448">
        <v>999614</v>
      </c>
      <c r="H27" s="449">
        <v>999614</v>
      </c>
      <c r="I27" s="449">
        <f t="shared" si="0"/>
        <v>0</v>
      </c>
      <c r="J27" s="449">
        <f t="shared" si="1"/>
        <v>0</v>
      </c>
      <c r="K27" s="450">
        <f t="shared" si="2"/>
        <v>0</v>
      </c>
      <c r="L27" s="448">
        <v>19630</v>
      </c>
      <c r="M27" s="449">
        <v>19545</v>
      </c>
      <c r="N27" s="449">
        <f>L27-M27</f>
        <v>85</v>
      </c>
      <c r="O27" s="449">
        <f t="shared" si="3"/>
        <v>-85000</v>
      </c>
      <c r="P27" s="450">
        <f t="shared" si="4"/>
        <v>-0.085</v>
      </c>
      <c r="Q27" s="184"/>
    </row>
    <row r="28" spans="1:17" ht="15.75" customHeight="1">
      <c r="A28" s="355">
        <v>16</v>
      </c>
      <c r="B28" s="462" t="s">
        <v>18</v>
      </c>
      <c r="C28" s="442">
        <v>4902500</v>
      </c>
      <c r="D28" s="470" t="s">
        <v>13</v>
      </c>
      <c r="E28" s="431" t="s">
        <v>361</v>
      </c>
      <c r="F28" s="442">
        <v>-1000</v>
      </c>
      <c r="G28" s="448">
        <v>757</v>
      </c>
      <c r="H28" s="449">
        <v>753</v>
      </c>
      <c r="I28" s="449">
        <f t="shared" si="0"/>
        <v>4</v>
      </c>
      <c r="J28" s="449">
        <f t="shared" si="1"/>
        <v>-4000</v>
      </c>
      <c r="K28" s="450">
        <f t="shared" si="2"/>
        <v>-0.004</v>
      </c>
      <c r="L28" s="448">
        <v>20835</v>
      </c>
      <c r="M28" s="449">
        <v>20688</v>
      </c>
      <c r="N28" s="449">
        <f>L28-M28</f>
        <v>147</v>
      </c>
      <c r="O28" s="449">
        <f t="shared" si="3"/>
        <v>-147000</v>
      </c>
      <c r="P28" s="450">
        <f t="shared" si="4"/>
        <v>-0.147</v>
      </c>
      <c r="Q28" s="184"/>
    </row>
    <row r="29" spans="1:17" ht="15.75" customHeight="1">
      <c r="A29" s="355"/>
      <c r="B29" s="462"/>
      <c r="C29" s="442"/>
      <c r="D29" s="470"/>
      <c r="E29" s="431"/>
      <c r="F29" s="442"/>
      <c r="G29" s="448"/>
      <c r="H29" s="449"/>
      <c r="I29" s="449"/>
      <c r="J29" s="449"/>
      <c r="K29" s="450"/>
      <c r="L29" s="448"/>
      <c r="M29" s="449"/>
      <c r="N29" s="449"/>
      <c r="O29" s="449"/>
      <c r="P29" s="450"/>
      <c r="Q29" s="184"/>
    </row>
    <row r="30" spans="1:17" ht="15.75" customHeight="1">
      <c r="A30" s="355"/>
      <c r="B30" s="463" t="s">
        <v>29</v>
      </c>
      <c r="C30" s="442"/>
      <c r="D30" s="471"/>
      <c r="E30" s="431"/>
      <c r="F30" s="442"/>
      <c r="G30" s="448"/>
      <c r="H30" s="449"/>
      <c r="I30" s="449"/>
      <c r="J30" s="449"/>
      <c r="K30" s="450"/>
      <c r="L30" s="448"/>
      <c r="M30" s="449"/>
      <c r="N30" s="449"/>
      <c r="O30" s="449"/>
      <c r="P30" s="450"/>
      <c r="Q30" s="184"/>
    </row>
    <row r="31" spans="1:17" ht="15.75" customHeight="1">
      <c r="A31" s="355">
        <v>17</v>
      </c>
      <c r="B31" s="462" t="s">
        <v>30</v>
      </c>
      <c r="C31" s="442">
        <v>4864886</v>
      </c>
      <c r="D31" s="470" t="s">
        <v>13</v>
      </c>
      <c r="E31" s="431" t="s">
        <v>361</v>
      </c>
      <c r="F31" s="442">
        <v>1000</v>
      </c>
      <c r="G31" s="448">
        <v>999545</v>
      </c>
      <c r="H31" s="449">
        <v>999545</v>
      </c>
      <c r="I31" s="449">
        <f t="shared" si="0"/>
        <v>0</v>
      </c>
      <c r="J31" s="449">
        <f t="shared" si="1"/>
        <v>0</v>
      </c>
      <c r="K31" s="450">
        <f t="shared" si="2"/>
        <v>0</v>
      </c>
      <c r="L31" s="448">
        <v>27179</v>
      </c>
      <c r="M31" s="449">
        <v>27123</v>
      </c>
      <c r="N31" s="449">
        <f aca="true" t="shared" si="5" ref="N31:N36">L31-M31</f>
        <v>56</v>
      </c>
      <c r="O31" s="449">
        <f t="shared" si="3"/>
        <v>56000</v>
      </c>
      <c r="P31" s="450">
        <f t="shared" si="4"/>
        <v>0.056</v>
      </c>
      <c r="Q31" s="184"/>
    </row>
    <row r="32" spans="1:17" ht="15.75" customHeight="1">
      <c r="A32" s="355">
        <v>18</v>
      </c>
      <c r="B32" s="462" t="s">
        <v>31</v>
      </c>
      <c r="C32" s="442">
        <v>4864887</v>
      </c>
      <c r="D32" s="470" t="s">
        <v>13</v>
      </c>
      <c r="E32" s="431" t="s">
        <v>361</v>
      </c>
      <c r="F32" s="442">
        <v>1000</v>
      </c>
      <c r="G32" s="448">
        <v>218</v>
      </c>
      <c r="H32" s="449">
        <v>218</v>
      </c>
      <c r="I32" s="449">
        <f t="shared" si="0"/>
        <v>0</v>
      </c>
      <c r="J32" s="449">
        <f t="shared" si="1"/>
        <v>0</v>
      </c>
      <c r="K32" s="450">
        <f t="shared" si="2"/>
        <v>0</v>
      </c>
      <c r="L32" s="448">
        <v>27518</v>
      </c>
      <c r="M32" s="449">
        <v>27055</v>
      </c>
      <c r="N32" s="449">
        <f t="shared" si="5"/>
        <v>463</v>
      </c>
      <c r="O32" s="449">
        <f t="shared" si="3"/>
        <v>463000</v>
      </c>
      <c r="P32" s="450">
        <f t="shared" si="4"/>
        <v>0.463</v>
      </c>
      <c r="Q32" s="184"/>
    </row>
    <row r="33" spans="1:17" ht="15.75" customHeight="1">
      <c r="A33" s="355">
        <v>19</v>
      </c>
      <c r="B33" s="462" t="s">
        <v>32</v>
      </c>
      <c r="C33" s="442">
        <v>4864798</v>
      </c>
      <c r="D33" s="470" t="s">
        <v>13</v>
      </c>
      <c r="E33" s="431" t="s">
        <v>361</v>
      </c>
      <c r="F33" s="442">
        <v>100</v>
      </c>
      <c r="G33" s="448">
        <v>2338</v>
      </c>
      <c r="H33" s="449">
        <v>2338</v>
      </c>
      <c r="I33" s="449">
        <f t="shared" si="0"/>
        <v>0</v>
      </c>
      <c r="J33" s="449">
        <f t="shared" si="1"/>
        <v>0</v>
      </c>
      <c r="K33" s="450">
        <f t="shared" si="2"/>
        <v>0</v>
      </c>
      <c r="L33" s="448">
        <v>129696</v>
      </c>
      <c r="M33" s="449">
        <v>125852</v>
      </c>
      <c r="N33" s="449">
        <f t="shared" si="5"/>
        <v>3844</v>
      </c>
      <c r="O33" s="449">
        <f t="shared" si="3"/>
        <v>384400</v>
      </c>
      <c r="P33" s="450">
        <f t="shared" si="4"/>
        <v>0.3844</v>
      </c>
      <c r="Q33" s="184"/>
    </row>
    <row r="34" spans="1:17" ht="15.75" customHeight="1">
      <c r="A34" s="355">
        <v>20</v>
      </c>
      <c r="B34" s="462" t="s">
        <v>33</v>
      </c>
      <c r="C34" s="442">
        <v>4864799</v>
      </c>
      <c r="D34" s="470" t="s">
        <v>13</v>
      </c>
      <c r="E34" s="431" t="s">
        <v>361</v>
      </c>
      <c r="F34" s="442">
        <v>100</v>
      </c>
      <c r="G34" s="448">
        <v>4214</v>
      </c>
      <c r="H34" s="449">
        <v>4214</v>
      </c>
      <c r="I34" s="449">
        <f t="shared" si="0"/>
        <v>0</v>
      </c>
      <c r="J34" s="449">
        <f t="shared" si="1"/>
        <v>0</v>
      </c>
      <c r="K34" s="450">
        <f t="shared" si="2"/>
        <v>0</v>
      </c>
      <c r="L34" s="448">
        <v>188737</v>
      </c>
      <c r="M34" s="449">
        <v>180051</v>
      </c>
      <c r="N34" s="449">
        <f t="shared" si="5"/>
        <v>8686</v>
      </c>
      <c r="O34" s="449">
        <f t="shared" si="3"/>
        <v>868600</v>
      </c>
      <c r="P34" s="450">
        <f t="shared" si="4"/>
        <v>0.8686</v>
      </c>
      <c r="Q34" s="184"/>
    </row>
    <row r="35" spans="1:17" ht="15.75" customHeight="1">
      <c r="A35" s="355">
        <v>21</v>
      </c>
      <c r="B35" s="462" t="s">
        <v>34</v>
      </c>
      <c r="C35" s="442">
        <v>4864888</v>
      </c>
      <c r="D35" s="470" t="s">
        <v>13</v>
      </c>
      <c r="E35" s="431" t="s">
        <v>361</v>
      </c>
      <c r="F35" s="442">
        <v>1000</v>
      </c>
      <c r="G35" s="448">
        <v>996022</v>
      </c>
      <c r="H35" s="449">
        <v>996022</v>
      </c>
      <c r="I35" s="449">
        <f t="shared" si="0"/>
        <v>0</v>
      </c>
      <c r="J35" s="449">
        <f t="shared" si="1"/>
        <v>0</v>
      </c>
      <c r="K35" s="450">
        <f t="shared" si="2"/>
        <v>0</v>
      </c>
      <c r="L35" s="448">
        <v>998028</v>
      </c>
      <c r="M35" s="449">
        <v>997964</v>
      </c>
      <c r="N35" s="449">
        <f t="shared" si="5"/>
        <v>64</v>
      </c>
      <c r="O35" s="449">
        <f t="shared" si="3"/>
        <v>64000</v>
      </c>
      <c r="P35" s="450">
        <f t="shared" si="4"/>
        <v>0.064</v>
      </c>
      <c r="Q35" s="184"/>
    </row>
    <row r="36" spans="1:17" ht="21" customHeight="1">
      <c r="A36" s="355">
        <v>22</v>
      </c>
      <c r="B36" s="462" t="s">
        <v>391</v>
      </c>
      <c r="C36" s="442">
        <v>5128402</v>
      </c>
      <c r="D36" s="470" t="s">
        <v>13</v>
      </c>
      <c r="E36" s="431" t="s">
        <v>361</v>
      </c>
      <c r="F36" s="442">
        <v>1000</v>
      </c>
      <c r="G36" s="448">
        <v>999910</v>
      </c>
      <c r="H36" s="449">
        <v>999910</v>
      </c>
      <c r="I36" s="449">
        <f>G36-H36</f>
        <v>0</v>
      </c>
      <c r="J36" s="449">
        <f t="shared" si="1"/>
        <v>0</v>
      </c>
      <c r="K36" s="450">
        <f t="shared" si="2"/>
        <v>0</v>
      </c>
      <c r="L36" s="448">
        <v>3491</v>
      </c>
      <c r="M36" s="449">
        <v>2702</v>
      </c>
      <c r="N36" s="449">
        <f t="shared" si="5"/>
        <v>789</v>
      </c>
      <c r="O36" s="449">
        <f t="shared" si="3"/>
        <v>789000</v>
      </c>
      <c r="P36" s="450">
        <f t="shared" si="4"/>
        <v>0.789</v>
      </c>
      <c r="Q36" s="623"/>
    </row>
    <row r="37" spans="1:17" ht="15.75" customHeight="1">
      <c r="A37" s="355"/>
      <c r="B37" s="464" t="s">
        <v>35</v>
      </c>
      <c r="C37" s="442"/>
      <c r="D37" s="470"/>
      <c r="E37" s="431"/>
      <c r="F37" s="442"/>
      <c r="G37" s="448"/>
      <c r="H37" s="449"/>
      <c r="I37" s="449"/>
      <c r="J37" s="449"/>
      <c r="K37" s="450"/>
      <c r="L37" s="448"/>
      <c r="M37" s="449"/>
      <c r="N37" s="449"/>
      <c r="O37" s="449"/>
      <c r="P37" s="450"/>
      <c r="Q37" s="184"/>
    </row>
    <row r="38" spans="1:17" ht="15.75" customHeight="1">
      <c r="A38" s="355">
        <v>23</v>
      </c>
      <c r="B38" s="462" t="s">
        <v>388</v>
      </c>
      <c r="C38" s="442">
        <v>4865057</v>
      </c>
      <c r="D38" s="470" t="s">
        <v>13</v>
      </c>
      <c r="E38" s="431" t="s">
        <v>361</v>
      </c>
      <c r="F38" s="442">
        <v>1000</v>
      </c>
      <c r="G38" s="448">
        <v>652730</v>
      </c>
      <c r="H38" s="449">
        <v>652730</v>
      </c>
      <c r="I38" s="449">
        <f t="shared" si="0"/>
        <v>0</v>
      </c>
      <c r="J38" s="449">
        <f t="shared" si="1"/>
        <v>0</v>
      </c>
      <c r="K38" s="450">
        <f t="shared" si="2"/>
        <v>0</v>
      </c>
      <c r="L38" s="448">
        <v>800478</v>
      </c>
      <c r="M38" s="449">
        <v>801333</v>
      </c>
      <c r="N38" s="449">
        <f>L38-M38</f>
        <v>-855</v>
      </c>
      <c r="O38" s="449">
        <f t="shared" si="3"/>
        <v>-855000</v>
      </c>
      <c r="P38" s="450">
        <f t="shared" si="4"/>
        <v>-0.855</v>
      </c>
      <c r="Q38" s="623"/>
    </row>
    <row r="39" spans="1:17" ht="15.75" customHeight="1">
      <c r="A39" s="355">
        <v>24</v>
      </c>
      <c r="B39" s="462" t="s">
        <v>389</v>
      </c>
      <c r="C39" s="442">
        <v>4865058</v>
      </c>
      <c r="D39" s="470" t="s">
        <v>13</v>
      </c>
      <c r="E39" s="431" t="s">
        <v>361</v>
      </c>
      <c r="F39" s="442">
        <v>1000</v>
      </c>
      <c r="G39" s="448">
        <v>659799</v>
      </c>
      <c r="H39" s="449">
        <v>659799</v>
      </c>
      <c r="I39" s="449">
        <f t="shared" si="0"/>
        <v>0</v>
      </c>
      <c r="J39" s="449">
        <f t="shared" si="1"/>
        <v>0</v>
      </c>
      <c r="K39" s="450">
        <f t="shared" si="2"/>
        <v>0</v>
      </c>
      <c r="L39" s="448">
        <v>833590</v>
      </c>
      <c r="M39" s="449">
        <v>833773</v>
      </c>
      <c r="N39" s="449">
        <f>L39-M39</f>
        <v>-183</v>
      </c>
      <c r="O39" s="449">
        <f t="shared" si="3"/>
        <v>-183000</v>
      </c>
      <c r="P39" s="450">
        <f t="shared" si="4"/>
        <v>-0.183</v>
      </c>
      <c r="Q39" s="623"/>
    </row>
    <row r="40" spans="1:17" ht="15.75" customHeight="1">
      <c r="A40" s="355">
        <v>25</v>
      </c>
      <c r="B40" s="462" t="s">
        <v>36</v>
      </c>
      <c r="C40" s="442">
        <v>4864889</v>
      </c>
      <c r="D40" s="470" t="s">
        <v>13</v>
      </c>
      <c r="E40" s="431" t="s">
        <v>361</v>
      </c>
      <c r="F40" s="442">
        <v>1000</v>
      </c>
      <c r="G40" s="448">
        <v>991634</v>
      </c>
      <c r="H40" s="449">
        <v>991634</v>
      </c>
      <c r="I40" s="449">
        <f t="shared" si="0"/>
        <v>0</v>
      </c>
      <c r="J40" s="449">
        <f t="shared" si="1"/>
        <v>0</v>
      </c>
      <c r="K40" s="450">
        <f t="shared" si="2"/>
        <v>0</v>
      </c>
      <c r="L40" s="448">
        <v>998356</v>
      </c>
      <c r="M40" s="449">
        <v>998462</v>
      </c>
      <c r="N40" s="449">
        <f>L40-M40</f>
        <v>-106</v>
      </c>
      <c r="O40" s="449">
        <f t="shared" si="3"/>
        <v>-106000</v>
      </c>
      <c r="P40" s="450">
        <f t="shared" si="4"/>
        <v>-0.106</v>
      </c>
      <c r="Q40" s="184"/>
    </row>
    <row r="41" spans="1:17" ht="15.75" customHeight="1">
      <c r="A41" s="355">
        <v>26</v>
      </c>
      <c r="B41" s="462" t="s">
        <v>37</v>
      </c>
      <c r="C41" s="442">
        <v>5128405</v>
      </c>
      <c r="D41" s="470" t="s">
        <v>13</v>
      </c>
      <c r="E41" s="431" t="s">
        <v>361</v>
      </c>
      <c r="F41" s="442">
        <v>500</v>
      </c>
      <c r="G41" s="448">
        <v>112</v>
      </c>
      <c r="H41" s="449">
        <v>112</v>
      </c>
      <c r="I41" s="449">
        <f t="shared" si="0"/>
        <v>0</v>
      </c>
      <c r="J41" s="449">
        <f t="shared" si="1"/>
        <v>0</v>
      </c>
      <c r="K41" s="450">
        <f t="shared" si="2"/>
        <v>0</v>
      </c>
      <c r="L41" s="448">
        <v>999952</v>
      </c>
      <c r="M41" s="449">
        <v>999892</v>
      </c>
      <c r="N41" s="449">
        <f>L41-M41</f>
        <v>60</v>
      </c>
      <c r="O41" s="449">
        <f t="shared" si="3"/>
        <v>30000</v>
      </c>
      <c r="P41" s="450">
        <f t="shared" si="4"/>
        <v>0.03</v>
      </c>
      <c r="Q41" s="184"/>
    </row>
    <row r="42" spans="1:17" ht="15.75" customHeight="1">
      <c r="A42" s="355"/>
      <c r="B42" s="463" t="s">
        <v>38</v>
      </c>
      <c r="C42" s="442"/>
      <c r="D42" s="471"/>
      <c r="E42" s="431"/>
      <c r="F42" s="442"/>
      <c r="G42" s="448"/>
      <c r="H42" s="449"/>
      <c r="I42" s="449"/>
      <c r="J42" s="449"/>
      <c r="K42" s="450"/>
      <c r="L42" s="448"/>
      <c r="M42" s="449"/>
      <c r="N42" s="449"/>
      <c r="O42" s="449"/>
      <c r="P42" s="450"/>
      <c r="Q42" s="184"/>
    </row>
    <row r="43" spans="1:17" ht="15.75" customHeight="1">
      <c r="A43" s="355">
        <v>27</v>
      </c>
      <c r="B43" s="462" t="s">
        <v>39</v>
      </c>
      <c r="C43" s="442">
        <v>4865054</v>
      </c>
      <c r="D43" s="470" t="s">
        <v>13</v>
      </c>
      <c r="E43" s="431" t="s">
        <v>361</v>
      </c>
      <c r="F43" s="442">
        <v>-1000</v>
      </c>
      <c r="G43" s="448">
        <v>8262</v>
      </c>
      <c r="H43" s="449">
        <v>8237</v>
      </c>
      <c r="I43" s="449">
        <f t="shared" si="0"/>
        <v>25</v>
      </c>
      <c r="J43" s="449">
        <f t="shared" si="1"/>
        <v>-25000</v>
      </c>
      <c r="K43" s="450">
        <f t="shared" si="2"/>
        <v>-0.025</v>
      </c>
      <c r="L43" s="448">
        <v>981918</v>
      </c>
      <c r="M43" s="449">
        <v>981888</v>
      </c>
      <c r="N43" s="449">
        <f>L43-M43</f>
        <v>30</v>
      </c>
      <c r="O43" s="449">
        <f t="shared" si="3"/>
        <v>-30000</v>
      </c>
      <c r="P43" s="450">
        <f t="shared" si="4"/>
        <v>-0.03</v>
      </c>
      <c r="Q43" s="184"/>
    </row>
    <row r="44" spans="1:17" ht="15.75" customHeight="1">
      <c r="A44" s="355">
        <v>28</v>
      </c>
      <c r="B44" s="462" t="s">
        <v>17</v>
      </c>
      <c r="C44" s="442">
        <v>4865055</v>
      </c>
      <c r="D44" s="470" t="s">
        <v>13</v>
      </c>
      <c r="E44" s="431" t="s">
        <v>361</v>
      </c>
      <c r="F44" s="442">
        <v>-1000</v>
      </c>
      <c r="G44" s="448">
        <v>98</v>
      </c>
      <c r="H44" s="449">
        <v>101</v>
      </c>
      <c r="I44" s="449">
        <f t="shared" si="0"/>
        <v>-3</v>
      </c>
      <c r="J44" s="449">
        <f t="shared" si="1"/>
        <v>3000</v>
      </c>
      <c r="K44" s="450">
        <f t="shared" si="2"/>
        <v>0.003</v>
      </c>
      <c r="L44" s="448">
        <v>948336</v>
      </c>
      <c r="M44" s="449">
        <v>948533</v>
      </c>
      <c r="N44" s="449">
        <f>L44-M44</f>
        <v>-197</v>
      </c>
      <c r="O44" s="449">
        <f t="shared" si="3"/>
        <v>197000</v>
      </c>
      <c r="P44" s="450">
        <f t="shared" si="4"/>
        <v>0.197</v>
      </c>
      <c r="Q44" s="184"/>
    </row>
    <row r="45" spans="1:17" ht="15.75" customHeight="1">
      <c r="A45" s="355"/>
      <c r="B45" s="463" t="s">
        <v>40</v>
      </c>
      <c r="C45" s="442"/>
      <c r="D45" s="471"/>
      <c r="E45" s="431"/>
      <c r="F45" s="442"/>
      <c r="G45" s="448"/>
      <c r="H45" s="449"/>
      <c r="I45" s="449"/>
      <c r="J45" s="449"/>
      <c r="K45" s="450"/>
      <c r="L45" s="448"/>
      <c r="M45" s="449"/>
      <c r="N45" s="449"/>
      <c r="O45" s="449"/>
      <c r="P45" s="450"/>
      <c r="Q45" s="184"/>
    </row>
    <row r="46" spans="1:17" ht="15.75" customHeight="1">
      <c r="A46" s="355">
        <v>29</v>
      </c>
      <c r="B46" s="462" t="s">
        <v>41</v>
      </c>
      <c r="C46" s="442">
        <v>4865056</v>
      </c>
      <c r="D46" s="470" t="s">
        <v>13</v>
      </c>
      <c r="E46" s="431" t="s">
        <v>361</v>
      </c>
      <c r="F46" s="442">
        <v>-1000</v>
      </c>
      <c r="G46" s="448">
        <v>991578</v>
      </c>
      <c r="H46" s="449">
        <v>991578</v>
      </c>
      <c r="I46" s="449">
        <f t="shared" si="0"/>
        <v>0</v>
      </c>
      <c r="J46" s="449">
        <f t="shared" si="1"/>
        <v>0</v>
      </c>
      <c r="K46" s="450">
        <f t="shared" si="2"/>
        <v>0</v>
      </c>
      <c r="L46" s="448">
        <v>930140</v>
      </c>
      <c r="M46" s="449">
        <v>932342</v>
      </c>
      <c r="N46" s="449">
        <f>L46-M46</f>
        <v>-2202</v>
      </c>
      <c r="O46" s="449">
        <f t="shared" si="3"/>
        <v>2202000</v>
      </c>
      <c r="P46" s="450">
        <f t="shared" si="4"/>
        <v>2.202</v>
      </c>
      <c r="Q46" s="184"/>
    </row>
    <row r="47" spans="1:17" ht="15.75" customHeight="1">
      <c r="A47" s="355"/>
      <c r="B47" s="463" t="s">
        <v>399</v>
      </c>
      <c r="C47" s="442"/>
      <c r="D47" s="470"/>
      <c r="E47" s="431"/>
      <c r="F47" s="442"/>
      <c r="G47" s="448"/>
      <c r="H47" s="449"/>
      <c r="I47" s="449"/>
      <c r="J47" s="449"/>
      <c r="K47" s="450"/>
      <c r="L47" s="448"/>
      <c r="M47" s="449"/>
      <c r="N47" s="449"/>
      <c r="O47" s="449"/>
      <c r="P47" s="450"/>
      <c r="Q47" s="184"/>
    </row>
    <row r="48" spans="1:17" ht="18.75" customHeight="1">
      <c r="A48" s="355">
        <v>30</v>
      </c>
      <c r="B48" s="462" t="s">
        <v>406</v>
      </c>
      <c r="C48" s="442">
        <v>4865049</v>
      </c>
      <c r="D48" s="470" t="s">
        <v>13</v>
      </c>
      <c r="E48" s="431" t="s">
        <v>361</v>
      </c>
      <c r="F48" s="442">
        <v>-1000</v>
      </c>
      <c r="G48" s="448">
        <v>999499</v>
      </c>
      <c r="H48" s="449">
        <v>999485</v>
      </c>
      <c r="I48" s="449">
        <f>G48-H48</f>
        <v>14</v>
      </c>
      <c r="J48" s="449">
        <f t="shared" si="1"/>
        <v>-14000</v>
      </c>
      <c r="K48" s="450">
        <f t="shared" si="2"/>
        <v>-0.014</v>
      </c>
      <c r="L48" s="448">
        <v>999984</v>
      </c>
      <c r="M48" s="449">
        <v>1000000</v>
      </c>
      <c r="N48" s="449">
        <f>L48-M48</f>
        <v>-16</v>
      </c>
      <c r="O48" s="449">
        <f t="shared" si="3"/>
        <v>16000</v>
      </c>
      <c r="P48" s="450">
        <f t="shared" si="4"/>
        <v>0.016</v>
      </c>
      <c r="Q48" s="722" t="s">
        <v>419</v>
      </c>
    </row>
    <row r="49" spans="1:17" ht="15.75" customHeight="1">
      <c r="A49" s="355">
        <v>31</v>
      </c>
      <c r="B49" s="462" t="s">
        <v>400</v>
      </c>
      <c r="C49" s="442">
        <v>4865022</v>
      </c>
      <c r="D49" s="470" t="s">
        <v>13</v>
      </c>
      <c r="E49" s="431" t="s">
        <v>361</v>
      </c>
      <c r="F49" s="442">
        <v>-1000</v>
      </c>
      <c r="G49" s="448">
        <v>14157</v>
      </c>
      <c r="H49" s="449">
        <v>12624</v>
      </c>
      <c r="I49" s="449">
        <f>G49-H49</f>
        <v>1533</v>
      </c>
      <c r="J49" s="449">
        <f t="shared" si="1"/>
        <v>-1533000</v>
      </c>
      <c r="K49" s="450">
        <f t="shared" si="2"/>
        <v>-1.533</v>
      </c>
      <c r="L49" s="448">
        <v>999947</v>
      </c>
      <c r="M49" s="449">
        <v>999970</v>
      </c>
      <c r="N49" s="449">
        <f>L49-M49</f>
        <v>-23</v>
      </c>
      <c r="O49" s="449">
        <f t="shared" si="3"/>
        <v>23000</v>
      </c>
      <c r="P49" s="450">
        <f t="shared" si="4"/>
        <v>0.023</v>
      </c>
      <c r="Q49" s="590"/>
    </row>
    <row r="50" spans="1:17" ht="15.75" customHeight="1">
      <c r="A50" s="355"/>
      <c r="B50" s="464" t="s">
        <v>398</v>
      </c>
      <c r="C50" s="442"/>
      <c r="D50" s="470"/>
      <c r="E50" s="431"/>
      <c r="F50" s="442"/>
      <c r="G50" s="448"/>
      <c r="H50" s="449"/>
      <c r="I50" s="449"/>
      <c r="J50" s="449"/>
      <c r="K50" s="450"/>
      <c r="L50" s="448"/>
      <c r="M50" s="449"/>
      <c r="N50" s="449"/>
      <c r="O50" s="449"/>
      <c r="P50" s="450"/>
      <c r="Q50" s="184"/>
    </row>
    <row r="51" spans="1:17" ht="15.75" customHeight="1">
      <c r="A51" s="355"/>
      <c r="B51" s="464" t="s">
        <v>46</v>
      </c>
      <c r="C51" s="442"/>
      <c r="D51" s="470"/>
      <c r="E51" s="431"/>
      <c r="F51" s="442"/>
      <c r="G51" s="448"/>
      <c r="H51" s="449"/>
      <c r="I51" s="449"/>
      <c r="J51" s="449"/>
      <c r="K51" s="450"/>
      <c r="L51" s="448"/>
      <c r="M51" s="449"/>
      <c r="N51" s="449"/>
      <c r="O51" s="449"/>
      <c r="P51" s="450"/>
      <c r="Q51" s="184"/>
    </row>
    <row r="52" spans="1:17" ht="15.75" customHeight="1">
      <c r="A52" s="355">
        <v>32</v>
      </c>
      <c r="B52" s="462" t="s">
        <v>47</v>
      </c>
      <c r="C52" s="442">
        <v>4864843</v>
      </c>
      <c r="D52" s="470" t="s">
        <v>13</v>
      </c>
      <c r="E52" s="431" t="s">
        <v>361</v>
      </c>
      <c r="F52" s="442">
        <v>1000</v>
      </c>
      <c r="G52" s="448">
        <v>748</v>
      </c>
      <c r="H52" s="449">
        <v>746</v>
      </c>
      <c r="I52" s="449">
        <f t="shared" si="0"/>
        <v>2</v>
      </c>
      <c r="J52" s="449">
        <f t="shared" si="1"/>
        <v>2000</v>
      </c>
      <c r="K52" s="450">
        <f t="shared" si="2"/>
        <v>0.002</v>
      </c>
      <c r="L52" s="448">
        <v>17070</v>
      </c>
      <c r="M52" s="449">
        <v>16564</v>
      </c>
      <c r="N52" s="449">
        <f>L52-M52</f>
        <v>506</v>
      </c>
      <c r="O52" s="449">
        <f t="shared" si="3"/>
        <v>506000</v>
      </c>
      <c r="P52" s="450">
        <f t="shared" si="4"/>
        <v>0.506</v>
      </c>
      <c r="Q52" s="184"/>
    </row>
    <row r="53" spans="1:17" ht="15.75" customHeight="1" thickBot="1">
      <c r="A53" s="358">
        <v>33</v>
      </c>
      <c r="B53" s="465" t="s">
        <v>48</v>
      </c>
      <c r="C53" s="425">
        <v>4864844</v>
      </c>
      <c r="D53" s="472" t="s">
        <v>13</v>
      </c>
      <c r="E53" s="432" t="s">
        <v>361</v>
      </c>
      <c r="F53" s="425">
        <v>1000</v>
      </c>
      <c r="G53" s="448">
        <v>999668</v>
      </c>
      <c r="H53" s="454">
        <v>999666</v>
      </c>
      <c r="I53" s="454">
        <f t="shared" si="0"/>
        <v>2</v>
      </c>
      <c r="J53" s="454">
        <f t="shared" si="1"/>
        <v>2000</v>
      </c>
      <c r="K53" s="455">
        <f t="shared" si="2"/>
        <v>0.002</v>
      </c>
      <c r="L53" s="448">
        <v>3195</v>
      </c>
      <c r="M53" s="454">
        <v>3231</v>
      </c>
      <c r="N53" s="454">
        <f>L53-M53</f>
        <v>-36</v>
      </c>
      <c r="O53" s="454">
        <f t="shared" si="3"/>
        <v>-36000</v>
      </c>
      <c r="P53" s="455">
        <f t="shared" si="4"/>
        <v>-0.036</v>
      </c>
      <c r="Q53" s="185"/>
    </row>
    <row r="54" spans="1:17" ht="15.75" customHeight="1" thickTop="1">
      <c r="A54" s="354"/>
      <c r="B54" s="466"/>
      <c r="C54" s="47"/>
      <c r="D54" s="471"/>
      <c r="E54" s="431"/>
      <c r="F54" s="47"/>
      <c r="G54" s="456"/>
      <c r="H54" s="449"/>
      <c r="I54" s="449"/>
      <c r="J54" s="449"/>
      <c r="K54" s="449"/>
      <c r="L54" s="456"/>
      <c r="M54" s="449"/>
      <c r="N54" s="449"/>
      <c r="O54" s="449"/>
      <c r="P54" s="449"/>
      <c r="Q54" s="27"/>
    </row>
    <row r="55" spans="1:17" ht="21.75" customHeight="1" thickBot="1">
      <c r="A55" s="356"/>
      <c r="B55" s="469" t="s">
        <v>326</v>
      </c>
      <c r="C55" s="47"/>
      <c r="D55" s="471"/>
      <c r="E55" s="431"/>
      <c r="F55" s="47"/>
      <c r="G55" s="449"/>
      <c r="H55" s="449"/>
      <c r="I55" s="449"/>
      <c r="J55" s="449"/>
      <c r="K55" s="449"/>
      <c r="L55" s="449"/>
      <c r="M55" s="449"/>
      <c r="N55" s="449"/>
      <c r="O55" s="449"/>
      <c r="P55" s="449"/>
      <c r="Q55" s="222" t="str">
        <f>Q1</f>
        <v>JUNE-2012</v>
      </c>
    </row>
    <row r="56" spans="1:17" ht="15.75" customHeight="1" thickTop="1">
      <c r="A56" s="353"/>
      <c r="B56" s="461" t="s">
        <v>49</v>
      </c>
      <c r="C56" s="422"/>
      <c r="D56" s="473"/>
      <c r="E56" s="473"/>
      <c r="F56" s="422"/>
      <c r="G56" s="457"/>
      <c r="H56" s="456"/>
      <c r="I56" s="456"/>
      <c r="J56" s="456"/>
      <c r="K56" s="458"/>
      <c r="L56" s="457"/>
      <c r="M56" s="456"/>
      <c r="N56" s="456"/>
      <c r="O56" s="456"/>
      <c r="P56" s="458"/>
      <c r="Q56" s="183"/>
    </row>
    <row r="57" spans="1:17" ht="15.75" customHeight="1">
      <c r="A57" s="355">
        <v>34</v>
      </c>
      <c r="B57" s="466" t="s">
        <v>86</v>
      </c>
      <c r="C57" s="442">
        <v>4865169</v>
      </c>
      <c r="D57" s="471" t="s">
        <v>13</v>
      </c>
      <c r="E57" s="431" t="s">
        <v>361</v>
      </c>
      <c r="F57" s="442">
        <v>1000</v>
      </c>
      <c r="G57" s="448">
        <v>1363</v>
      </c>
      <c r="H57" s="449">
        <v>1363</v>
      </c>
      <c r="I57" s="449">
        <f t="shared" si="0"/>
        <v>0</v>
      </c>
      <c r="J57" s="449">
        <f t="shared" si="1"/>
        <v>0</v>
      </c>
      <c r="K57" s="450">
        <f t="shared" si="2"/>
        <v>0</v>
      </c>
      <c r="L57" s="448">
        <v>58732</v>
      </c>
      <c r="M57" s="449">
        <v>57042</v>
      </c>
      <c r="N57" s="449">
        <f>L57-M57</f>
        <v>1690</v>
      </c>
      <c r="O57" s="449">
        <f t="shared" si="3"/>
        <v>1690000</v>
      </c>
      <c r="P57" s="450">
        <f t="shared" si="4"/>
        <v>1.69</v>
      </c>
      <c r="Q57" s="184"/>
    </row>
    <row r="58" spans="1:17" ht="15.75" customHeight="1">
      <c r="A58" s="355"/>
      <c r="B58" s="463" t="s">
        <v>323</v>
      </c>
      <c r="C58" s="442"/>
      <c r="D58" s="471"/>
      <c r="E58" s="431"/>
      <c r="F58" s="442"/>
      <c r="G58" s="451"/>
      <c r="H58" s="452"/>
      <c r="I58" s="449"/>
      <c r="J58" s="449"/>
      <c r="K58" s="450"/>
      <c r="L58" s="451"/>
      <c r="M58" s="449"/>
      <c r="N58" s="449"/>
      <c r="O58" s="449"/>
      <c r="P58" s="450"/>
      <c r="Q58" s="184"/>
    </row>
    <row r="59" spans="1:17" ht="15.75" customHeight="1">
      <c r="A59" s="355">
        <v>35</v>
      </c>
      <c r="B59" s="462" t="s">
        <v>322</v>
      </c>
      <c r="C59" s="442">
        <v>4864824</v>
      </c>
      <c r="D59" s="471" t="s">
        <v>13</v>
      </c>
      <c r="E59" s="431" t="s">
        <v>361</v>
      </c>
      <c r="F59" s="442">
        <v>100</v>
      </c>
      <c r="G59" s="448">
        <v>14240</v>
      </c>
      <c r="H59" s="449">
        <v>14240</v>
      </c>
      <c r="I59" s="449">
        <f t="shared" si="0"/>
        <v>0</v>
      </c>
      <c r="J59" s="449">
        <f t="shared" si="1"/>
        <v>0</v>
      </c>
      <c r="K59" s="450">
        <f t="shared" si="2"/>
        <v>0</v>
      </c>
      <c r="L59" s="448">
        <v>65217</v>
      </c>
      <c r="M59" s="449">
        <v>65011</v>
      </c>
      <c r="N59" s="449">
        <f>L59-M59</f>
        <v>206</v>
      </c>
      <c r="O59" s="449">
        <f t="shared" si="3"/>
        <v>20600</v>
      </c>
      <c r="P59" s="450">
        <f t="shared" si="4"/>
        <v>0.0206</v>
      </c>
      <c r="Q59" s="184"/>
    </row>
    <row r="60" spans="1:17" ht="15.75" customHeight="1">
      <c r="A60" s="355"/>
      <c r="B60" s="462"/>
      <c r="C60" s="442"/>
      <c r="D60" s="470"/>
      <c r="E60" s="431"/>
      <c r="F60" s="442"/>
      <c r="G60" s="448"/>
      <c r="H60" s="449"/>
      <c r="I60" s="449"/>
      <c r="J60" s="449"/>
      <c r="K60" s="450"/>
      <c r="L60" s="448"/>
      <c r="M60" s="449"/>
      <c r="N60" s="449"/>
      <c r="O60" s="449"/>
      <c r="P60" s="450"/>
      <c r="Q60" s="184"/>
    </row>
    <row r="61" spans="1:17" ht="15.75" customHeight="1">
      <c r="A61" s="355"/>
      <c r="B61" s="385" t="s">
        <v>55</v>
      </c>
      <c r="C61" s="443"/>
      <c r="D61" s="474"/>
      <c r="E61" s="474"/>
      <c r="F61" s="443"/>
      <c r="G61" s="448"/>
      <c r="H61" s="449"/>
      <c r="I61" s="449"/>
      <c r="J61" s="449"/>
      <c r="K61" s="450"/>
      <c r="L61" s="448"/>
      <c r="M61" s="449"/>
      <c r="N61" s="449"/>
      <c r="O61" s="449"/>
      <c r="P61" s="450"/>
      <c r="Q61" s="184"/>
    </row>
    <row r="62" spans="1:17" ht="15.75" customHeight="1">
      <c r="A62" s="355">
        <v>36</v>
      </c>
      <c r="B62" s="467" t="s">
        <v>56</v>
      </c>
      <c r="C62" s="443">
        <v>4865090</v>
      </c>
      <c r="D62" s="475" t="s">
        <v>13</v>
      </c>
      <c r="E62" s="431" t="s">
        <v>361</v>
      </c>
      <c r="F62" s="443">
        <v>100</v>
      </c>
      <c r="G62" s="448">
        <v>8860</v>
      </c>
      <c r="H62" s="449">
        <v>8860</v>
      </c>
      <c r="I62" s="449">
        <f>G62-H62</f>
        <v>0</v>
      </c>
      <c r="J62" s="449">
        <f>$F62*I62</f>
        <v>0</v>
      </c>
      <c r="K62" s="450">
        <f>J62/1000000</f>
        <v>0</v>
      </c>
      <c r="L62" s="448">
        <v>19115</v>
      </c>
      <c r="M62" s="449">
        <v>16927</v>
      </c>
      <c r="N62" s="449">
        <f>L62-M62</f>
        <v>2188</v>
      </c>
      <c r="O62" s="449">
        <f>$F62*N62</f>
        <v>218800</v>
      </c>
      <c r="P62" s="450">
        <f>O62/1000000</f>
        <v>0.2188</v>
      </c>
      <c r="Q62" s="551"/>
    </row>
    <row r="63" spans="1:17" ht="15.75" customHeight="1">
      <c r="A63" s="355">
        <v>37</v>
      </c>
      <c r="B63" s="467" t="s">
        <v>57</v>
      </c>
      <c r="C63" s="443">
        <v>4902519</v>
      </c>
      <c r="D63" s="475" t="s">
        <v>13</v>
      </c>
      <c r="E63" s="431" t="s">
        <v>361</v>
      </c>
      <c r="F63" s="443">
        <v>100</v>
      </c>
      <c r="G63" s="448">
        <v>9691</v>
      </c>
      <c r="H63" s="449">
        <v>9691</v>
      </c>
      <c r="I63" s="449">
        <f>G63-H63</f>
        <v>0</v>
      </c>
      <c r="J63" s="449">
        <f>$F63*I63</f>
        <v>0</v>
      </c>
      <c r="K63" s="450">
        <f>J63/1000000</f>
        <v>0</v>
      </c>
      <c r="L63" s="448">
        <v>33348</v>
      </c>
      <c r="M63" s="449">
        <v>32330</v>
      </c>
      <c r="N63" s="449">
        <f>L63-M63</f>
        <v>1018</v>
      </c>
      <c r="O63" s="449">
        <f>$F63*N63</f>
        <v>101800</v>
      </c>
      <c r="P63" s="450">
        <f>O63/1000000</f>
        <v>0.1018</v>
      </c>
      <c r="Q63" s="184"/>
    </row>
    <row r="64" spans="1:17" ht="15.75" customHeight="1">
      <c r="A64" s="355">
        <v>38</v>
      </c>
      <c r="B64" s="467" t="s">
        <v>58</v>
      </c>
      <c r="C64" s="443">
        <v>4902520</v>
      </c>
      <c r="D64" s="475" t="s">
        <v>13</v>
      </c>
      <c r="E64" s="431" t="s">
        <v>361</v>
      </c>
      <c r="F64" s="443">
        <v>100</v>
      </c>
      <c r="G64" s="448">
        <v>13767</v>
      </c>
      <c r="H64" s="449">
        <v>13769</v>
      </c>
      <c r="I64" s="449">
        <f>G64-H64</f>
        <v>-2</v>
      </c>
      <c r="J64" s="449">
        <f>$F64*I64</f>
        <v>-200</v>
      </c>
      <c r="K64" s="450">
        <f>J64/1000000</f>
        <v>-0.0002</v>
      </c>
      <c r="L64" s="448">
        <v>43021</v>
      </c>
      <c r="M64" s="449">
        <v>41706</v>
      </c>
      <c r="N64" s="449">
        <f>L64-M64</f>
        <v>1315</v>
      </c>
      <c r="O64" s="449">
        <f>$F64*N64</f>
        <v>131500</v>
      </c>
      <c r="P64" s="450">
        <f>O64/1000000</f>
        <v>0.1315</v>
      </c>
      <c r="Q64" s="184"/>
    </row>
    <row r="65" spans="1:17" ht="15.75" customHeight="1">
      <c r="A65" s="355"/>
      <c r="B65" s="385" t="s">
        <v>59</v>
      </c>
      <c r="C65" s="443"/>
      <c r="D65" s="474"/>
      <c r="E65" s="474"/>
      <c r="F65" s="443"/>
      <c r="G65" s="448"/>
      <c r="H65" s="449"/>
      <c r="I65" s="449"/>
      <c r="J65" s="449"/>
      <c r="K65" s="450"/>
      <c r="L65" s="448"/>
      <c r="M65" s="449"/>
      <c r="N65" s="449"/>
      <c r="O65" s="449"/>
      <c r="P65" s="450"/>
      <c r="Q65" s="184"/>
    </row>
    <row r="66" spans="1:17" ht="15.75" customHeight="1">
      <c r="A66" s="355">
        <v>39</v>
      </c>
      <c r="B66" s="467" t="s">
        <v>60</v>
      </c>
      <c r="C66" s="443">
        <v>4902521</v>
      </c>
      <c r="D66" s="475" t="s">
        <v>13</v>
      </c>
      <c r="E66" s="431" t="s">
        <v>361</v>
      </c>
      <c r="F66" s="443">
        <v>100</v>
      </c>
      <c r="G66" s="448">
        <v>33703</v>
      </c>
      <c r="H66" s="449">
        <v>33529</v>
      </c>
      <c r="I66" s="449">
        <f aca="true" t="shared" si="6" ref="I66:I72">G66-H66</f>
        <v>174</v>
      </c>
      <c r="J66" s="449">
        <f aca="true" t="shared" si="7" ref="J66:J72">$F66*I66</f>
        <v>17400</v>
      </c>
      <c r="K66" s="450">
        <f aca="true" t="shared" si="8" ref="K66:K72">J66/1000000</f>
        <v>0.0174</v>
      </c>
      <c r="L66" s="448">
        <v>11964</v>
      </c>
      <c r="M66" s="449">
        <v>11611</v>
      </c>
      <c r="N66" s="449">
        <f aca="true" t="shared" si="9" ref="N66:N72">L66-M66</f>
        <v>353</v>
      </c>
      <c r="O66" s="449">
        <f aca="true" t="shared" si="10" ref="O66:O72">$F66*N66</f>
        <v>35300</v>
      </c>
      <c r="P66" s="450">
        <f aca="true" t="shared" si="11" ref="P66:P72">O66/1000000</f>
        <v>0.0353</v>
      </c>
      <c r="Q66" s="184"/>
    </row>
    <row r="67" spans="1:17" ht="15.75" customHeight="1">
      <c r="A67" s="355">
        <v>40</v>
      </c>
      <c r="B67" s="467" t="s">
        <v>61</v>
      </c>
      <c r="C67" s="443">
        <v>4902522</v>
      </c>
      <c r="D67" s="475" t="s">
        <v>13</v>
      </c>
      <c r="E67" s="431" t="s">
        <v>361</v>
      </c>
      <c r="F67" s="443">
        <v>100</v>
      </c>
      <c r="G67" s="448">
        <v>840</v>
      </c>
      <c r="H67" s="449">
        <v>840</v>
      </c>
      <c r="I67" s="449">
        <f t="shared" si="6"/>
        <v>0</v>
      </c>
      <c r="J67" s="449">
        <f t="shared" si="7"/>
        <v>0</v>
      </c>
      <c r="K67" s="450">
        <f t="shared" si="8"/>
        <v>0</v>
      </c>
      <c r="L67" s="448">
        <v>185</v>
      </c>
      <c r="M67" s="449">
        <v>185</v>
      </c>
      <c r="N67" s="449">
        <f t="shared" si="9"/>
        <v>0</v>
      </c>
      <c r="O67" s="449">
        <f t="shared" si="10"/>
        <v>0</v>
      </c>
      <c r="P67" s="450">
        <f t="shared" si="11"/>
        <v>0</v>
      </c>
      <c r="Q67" s="184"/>
    </row>
    <row r="68" spans="1:17" ht="15.75" customHeight="1">
      <c r="A68" s="355">
        <v>41</v>
      </c>
      <c r="B68" s="467" t="s">
        <v>62</v>
      </c>
      <c r="C68" s="443">
        <v>4902523</v>
      </c>
      <c r="D68" s="475" t="s">
        <v>13</v>
      </c>
      <c r="E68" s="431" t="s">
        <v>361</v>
      </c>
      <c r="F68" s="443">
        <v>100</v>
      </c>
      <c r="G68" s="448">
        <v>999815</v>
      </c>
      <c r="H68" s="449">
        <v>999815</v>
      </c>
      <c r="I68" s="449">
        <f t="shared" si="6"/>
        <v>0</v>
      </c>
      <c r="J68" s="449">
        <f t="shared" si="7"/>
        <v>0</v>
      </c>
      <c r="K68" s="450">
        <f t="shared" si="8"/>
        <v>0</v>
      </c>
      <c r="L68" s="448">
        <v>999943</v>
      </c>
      <c r="M68" s="449">
        <v>999943</v>
      </c>
      <c r="N68" s="449">
        <f t="shared" si="9"/>
        <v>0</v>
      </c>
      <c r="O68" s="449">
        <f t="shared" si="10"/>
        <v>0</v>
      </c>
      <c r="P68" s="450">
        <f t="shared" si="11"/>
        <v>0</v>
      </c>
      <c r="Q68" s="184"/>
    </row>
    <row r="69" spans="1:17" ht="15.75" customHeight="1">
      <c r="A69" s="355">
        <v>42</v>
      </c>
      <c r="B69" s="467" t="s">
        <v>63</v>
      </c>
      <c r="C69" s="443">
        <v>4902524</v>
      </c>
      <c r="D69" s="475" t="s">
        <v>13</v>
      </c>
      <c r="E69" s="431" t="s">
        <v>361</v>
      </c>
      <c r="F69" s="443">
        <v>100</v>
      </c>
      <c r="G69" s="448">
        <v>0</v>
      </c>
      <c r="H69" s="449">
        <v>0</v>
      </c>
      <c r="I69" s="449">
        <f t="shared" si="6"/>
        <v>0</v>
      </c>
      <c r="J69" s="449">
        <f t="shared" si="7"/>
        <v>0</v>
      </c>
      <c r="K69" s="450">
        <f t="shared" si="8"/>
        <v>0</v>
      </c>
      <c r="L69" s="448">
        <v>0</v>
      </c>
      <c r="M69" s="449">
        <v>0</v>
      </c>
      <c r="N69" s="449">
        <f t="shared" si="9"/>
        <v>0</v>
      </c>
      <c r="O69" s="449">
        <f t="shared" si="10"/>
        <v>0</v>
      </c>
      <c r="P69" s="450">
        <f t="shared" si="11"/>
        <v>0</v>
      </c>
      <c r="Q69" s="184"/>
    </row>
    <row r="70" spans="1:17" ht="15.75" customHeight="1">
      <c r="A70" s="355">
        <v>43</v>
      </c>
      <c r="B70" s="467" t="s">
        <v>64</v>
      </c>
      <c r="C70" s="443">
        <v>4902525</v>
      </c>
      <c r="D70" s="475" t="s">
        <v>13</v>
      </c>
      <c r="E70" s="431" t="s">
        <v>361</v>
      </c>
      <c r="F70" s="443">
        <v>100</v>
      </c>
      <c r="G70" s="448">
        <v>0</v>
      </c>
      <c r="H70" s="449">
        <v>0</v>
      </c>
      <c r="I70" s="449">
        <f t="shared" si="6"/>
        <v>0</v>
      </c>
      <c r="J70" s="449">
        <f t="shared" si="7"/>
        <v>0</v>
      </c>
      <c r="K70" s="450">
        <f t="shared" si="8"/>
        <v>0</v>
      </c>
      <c r="L70" s="448">
        <v>0</v>
      </c>
      <c r="M70" s="449">
        <v>0</v>
      </c>
      <c r="N70" s="449">
        <f t="shared" si="9"/>
        <v>0</v>
      </c>
      <c r="O70" s="449">
        <f t="shared" si="10"/>
        <v>0</v>
      </c>
      <c r="P70" s="450">
        <f t="shared" si="11"/>
        <v>0</v>
      </c>
      <c r="Q70" s="184"/>
    </row>
    <row r="71" spans="1:17" ht="15.75" customHeight="1">
      <c r="A71" s="355">
        <v>44</v>
      </c>
      <c r="B71" s="467" t="s">
        <v>65</v>
      </c>
      <c r="C71" s="443">
        <v>4902526</v>
      </c>
      <c r="D71" s="475" t="s">
        <v>13</v>
      </c>
      <c r="E71" s="431" t="s">
        <v>361</v>
      </c>
      <c r="F71" s="443">
        <v>100</v>
      </c>
      <c r="G71" s="448">
        <v>16281</v>
      </c>
      <c r="H71" s="449">
        <v>16042</v>
      </c>
      <c r="I71" s="449">
        <f t="shared" si="6"/>
        <v>239</v>
      </c>
      <c r="J71" s="449">
        <f t="shared" si="7"/>
        <v>23900</v>
      </c>
      <c r="K71" s="450">
        <f t="shared" si="8"/>
        <v>0.0239</v>
      </c>
      <c r="L71" s="448">
        <v>11720</v>
      </c>
      <c r="M71" s="449">
        <v>11567</v>
      </c>
      <c r="N71" s="449">
        <f t="shared" si="9"/>
        <v>153</v>
      </c>
      <c r="O71" s="449">
        <f t="shared" si="10"/>
        <v>15300</v>
      </c>
      <c r="P71" s="450">
        <f t="shared" si="11"/>
        <v>0.0153</v>
      </c>
      <c r="Q71" s="184"/>
    </row>
    <row r="72" spans="1:17" ht="15.75" customHeight="1">
      <c r="A72" s="355">
        <v>45</v>
      </c>
      <c r="B72" s="467" t="s">
        <v>66</v>
      </c>
      <c r="C72" s="443">
        <v>4902527</v>
      </c>
      <c r="D72" s="475" t="s">
        <v>13</v>
      </c>
      <c r="E72" s="431" t="s">
        <v>361</v>
      </c>
      <c r="F72" s="443">
        <v>100</v>
      </c>
      <c r="G72" s="448">
        <v>997133</v>
      </c>
      <c r="H72" s="449">
        <v>997137</v>
      </c>
      <c r="I72" s="449">
        <f t="shared" si="6"/>
        <v>-4</v>
      </c>
      <c r="J72" s="449">
        <f t="shared" si="7"/>
        <v>-400</v>
      </c>
      <c r="K72" s="450">
        <f t="shared" si="8"/>
        <v>-0.0004</v>
      </c>
      <c r="L72" s="448">
        <v>1510</v>
      </c>
      <c r="M72" s="449">
        <v>1403</v>
      </c>
      <c r="N72" s="449">
        <f t="shared" si="9"/>
        <v>107</v>
      </c>
      <c r="O72" s="449">
        <f t="shared" si="10"/>
        <v>10700</v>
      </c>
      <c r="P72" s="450">
        <f t="shared" si="11"/>
        <v>0.0107</v>
      </c>
      <c r="Q72" s="184"/>
    </row>
    <row r="73" spans="1:17" ht="15.75" customHeight="1">
      <c r="A73" s="355"/>
      <c r="B73" s="385" t="s">
        <v>67</v>
      </c>
      <c r="C73" s="443"/>
      <c r="D73" s="474"/>
      <c r="E73" s="474"/>
      <c r="F73" s="443"/>
      <c r="G73" s="448"/>
      <c r="H73" s="449"/>
      <c r="I73" s="449"/>
      <c r="J73" s="449"/>
      <c r="K73" s="450"/>
      <c r="L73" s="448"/>
      <c r="M73" s="449"/>
      <c r="N73" s="449"/>
      <c r="O73" s="449"/>
      <c r="P73" s="450"/>
      <c r="Q73" s="184"/>
    </row>
    <row r="74" spans="1:17" ht="15.75" customHeight="1">
      <c r="A74" s="355">
        <v>46</v>
      </c>
      <c r="B74" s="467" t="s">
        <v>68</v>
      </c>
      <c r="C74" s="443">
        <v>4865091</v>
      </c>
      <c r="D74" s="475" t="s">
        <v>13</v>
      </c>
      <c r="E74" s="431" t="s">
        <v>361</v>
      </c>
      <c r="F74" s="443">
        <v>500</v>
      </c>
      <c r="G74" s="448">
        <v>5132</v>
      </c>
      <c r="H74" s="449">
        <v>5132</v>
      </c>
      <c r="I74" s="449">
        <f>G74-H74</f>
        <v>0</v>
      </c>
      <c r="J74" s="449">
        <f>$F74*I74</f>
        <v>0</v>
      </c>
      <c r="K74" s="450">
        <f>J74/1000000</f>
        <v>0</v>
      </c>
      <c r="L74" s="448">
        <v>24178</v>
      </c>
      <c r="M74" s="449">
        <v>23443</v>
      </c>
      <c r="N74" s="449">
        <f>L74-M74</f>
        <v>735</v>
      </c>
      <c r="O74" s="449">
        <f>$F74*N74</f>
        <v>367500</v>
      </c>
      <c r="P74" s="450">
        <f>O74/1000000</f>
        <v>0.3675</v>
      </c>
      <c r="Q74" s="583"/>
    </row>
    <row r="75" spans="1:17" ht="15.75" customHeight="1">
      <c r="A75" s="355">
        <v>47</v>
      </c>
      <c r="B75" s="467" t="s">
        <v>69</v>
      </c>
      <c r="C75" s="443">
        <v>4902530</v>
      </c>
      <c r="D75" s="475" t="s">
        <v>13</v>
      </c>
      <c r="E75" s="431" t="s">
        <v>361</v>
      </c>
      <c r="F75" s="443">
        <v>500</v>
      </c>
      <c r="G75" s="448">
        <v>3313</v>
      </c>
      <c r="H75" s="449">
        <v>3313</v>
      </c>
      <c r="I75" s="449">
        <f>G75-H75</f>
        <v>0</v>
      </c>
      <c r="J75" s="449">
        <f>$F75*I75</f>
        <v>0</v>
      </c>
      <c r="K75" s="450">
        <f>J75/1000000</f>
        <v>0</v>
      </c>
      <c r="L75" s="448">
        <v>22166</v>
      </c>
      <c r="M75" s="449">
        <v>21301</v>
      </c>
      <c r="N75" s="449">
        <f>L75-M75</f>
        <v>865</v>
      </c>
      <c r="O75" s="449">
        <f>$F75*N75</f>
        <v>432500</v>
      </c>
      <c r="P75" s="450">
        <f>O75/1000000</f>
        <v>0.4325</v>
      </c>
      <c r="Q75" s="184"/>
    </row>
    <row r="76" spans="1:17" ht="15.75" customHeight="1">
      <c r="A76" s="355">
        <v>48</v>
      </c>
      <c r="B76" s="467" t="s">
        <v>70</v>
      </c>
      <c r="C76" s="443">
        <v>4902531</v>
      </c>
      <c r="D76" s="475" t="s">
        <v>13</v>
      </c>
      <c r="E76" s="431" t="s">
        <v>361</v>
      </c>
      <c r="F76" s="443">
        <v>500</v>
      </c>
      <c r="G76" s="448">
        <v>3427</v>
      </c>
      <c r="H76" s="449">
        <v>3366</v>
      </c>
      <c r="I76" s="449">
        <f>G76-H76</f>
        <v>61</v>
      </c>
      <c r="J76" s="449">
        <f>$F76*I76</f>
        <v>30500</v>
      </c>
      <c r="K76" s="450">
        <f>J76/1000000</f>
        <v>0.0305</v>
      </c>
      <c r="L76" s="448">
        <v>14024</v>
      </c>
      <c r="M76" s="449">
        <v>14020</v>
      </c>
      <c r="N76" s="449">
        <f>L76-M76</f>
        <v>4</v>
      </c>
      <c r="O76" s="449">
        <f>$F76*N76</f>
        <v>2000</v>
      </c>
      <c r="P76" s="450">
        <f>O76/1000000</f>
        <v>0.002</v>
      </c>
      <c r="Q76" s="184"/>
    </row>
    <row r="77" spans="1:17" ht="15.75" customHeight="1">
      <c r="A77" s="355">
        <v>49</v>
      </c>
      <c r="B77" s="467" t="s">
        <v>71</v>
      </c>
      <c r="C77" s="443">
        <v>4902532</v>
      </c>
      <c r="D77" s="475" t="s">
        <v>13</v>
      </c>
      <c r="E77" s="431" t="s">
        <v>361</v>
      </c>
      <c r="F77" s="443">
        <v>500</v>
      </c>
      <c r="G77" s="448">
        <v>3548</v>
      </c>
      <c r="H77" s="449">
        <v>3357</v>
      </c>
      <c r="I77" s="449">
        <f>G77-H77</f>
        <v>191</v>
      </c>
      <c r="J77" s="449">
        <f>$F77*I77</f>
        <v>95500</v>
      </c>
      <c r="K77" s="450">
        <f>J77/1000000</f>
        <v>0.0955</v>
      </c>
      <c r="L77" s="448">
        <v>16616</v>
      </c>
      <c r="M77" s="449">
        <v>16592</v>
      </c>
      <c r="N77" s="449">
        <f>L77-M77</f>
        <v>24</v>
      </c>
      <c r="O77" s="449">
        <f>$F77*N77</f>
        <v>12000</v>
      </c>
      <c r="P77" s="450">
        <f>O77/1000000</f>
        <v>0.012</v>
      </c>
      <c r="Q77" s="184"/>
    </row>
    <row r="78" spans="1:17" ht="15.75" customHeight="1">
      <c r="A78" s="355"/>
      <c r="B78" s="385" t="s">
        <v>73</v>
      </c>
      <c r="C78" s="443"/>
      <c r="D78" s="474"/>
      <c r="E78" s="474"/>
      <c r="F78" s="443"/>
      <c r="G78" s="448"/>
      <c r="H78" s="449"/>
      <c r="I78" s="449"/>
      <c r="J78" s="449"/>
      <c r="K78" s="450"/>
      <c r="L78" s="448"/>
      <c r="M78" s="449"/>
      <c r="N78" s="449"/>
      <c r="O78" s="449"/>
      <c r="P78" s="450"/>
      <c r="Q78" s="184"/>
    </row>
    <row r="79" spans="1:17" ht="15.75" customHeight="1">
      <c r="A79" s="355">
        <v>50</v>
      </c>
      <c r="B79" s="467" t="s">
        <v>66</v>
      </c>
      <c r="C79" s="443">
        <v>4902535</v>
      </c>
      <c r="D79" s="475" t="s">
        <v>13</v>
      </c>
      <c r="E79" s="431" t="s">
        <v>361</v>
      </c>
      <c r="F79" s="443">
        <v>100</v>
      </c>
      <c r="G79" s="448">
        <v>999033</v>
      </c>
      <c r="H79" s="449">
        <v>999037</v>
      </c>
      <c r="I79" s="449">
        <f aca="true" t="shared" si="12" ref="I79:I84">G79-H79</f>
        <v>-4</v>
      </c>
      <c r="J79" s="449">
        <f aca="true" t="shared" si="13" ref="J79:J84">$F79*I79</f>
        <v>-400</v>
      </c>
      <c r="K79" s="450">
        <f aca="true" t="shared" si="14" ref="K79:K84">J79/1000000</f>
        <v>-0.0004</v>
      </c>
      <c r="L79" s="448">
        <v>6014</v>
      </c>
      <c r="M79" s="449">
        <v>5879</v>
      </c>
      <c r="N79" s="449">
        <f aca="true" t="shared" si="15" ref="N79:N84">L79-M79</f>
        <v>135</v>
      </c>
      <c r="O79" s="449">
        <f aca="true" t="shared" si="16" ref="O79:O84">$F79*N79</f>
        <v>13500</v>
      </c>
      <c r="P79" s="450">
        <f aca="true" t="shared" si="17" ref="P79:P84">O79/1000000</f>
        <v>0.0135</v>
      </c>
      <c r="Q79" s="184"/>
    </row>
    <row r="80" spans="1:17" ht="15.75" customHeight="1">
      <c r="A80" s="355">
        <v>51</v>
      </c>
      <c r="B80" s="467" t="s">
        <v>74</v>
      </c>
      <c r="C80" s="443">
        <v>4902536</v>
      </c>
      <c r="D80" s="475" t="s">
        <v>13</v>
      </c>
      <c r="E80" s="431" t="s">
        <v>361</v>
      </c>
      <c r="F80" s="443">
        <v>100</v>
      </c>
      <c r="G80" s="448">
        <v>3962</v>
      </c>
      <c r="H80" s="449">
        <v>3917</v>
      </c>
      <c r="I80" s="449">
        <f t="shared" si="12"/>
        <v>45</v>
      </c>
      <c r="J80" s="449">
        <f t="shared" si="13"/>
        <v>4500</v>
      </c>
      <c r="K80" s="450">
        <f t="shared" si="14"/>
        <v>0.0045</v>
      </c>
      <c r="L80" s="448">
        <v>14854</v>
      </c>
      <c r="M80" s="449">
        <v>14025</v>
      </c>
      <c r="N80" s="449">
        <f t="shared" si="15"/>
        <v>829</v>
      </c>
      <c r="O80" s="449">
        <f t="shared" si="16"/>
        <v>82900</v>
      </c>
      <c r="P80" s="450">
        <f t="shared" si="17"/>
        <v>0.0829</v>
      </c>
      <c r="Q80" s="184"/>
    </row>
    <row r="81" spans="1:17" ht="15.75" customHeight="1">
      <c r="A81" s="355">
        <v>52</v>
      </c>
      <c r="B81" s="467" t="s">
        <v>87</v>
      </c>
      <c r="C81" s="443">
        <v>4902537</v>
      </c>
      <c r="D81" s="475" t="s">
        <v>13</v>
      </c>
      <c r="E81" s="431" t="s">
        <v>361</v>
      </c>
      <c r="F81" s="443">
        <v>100</v>
      </c>
      <c r="G81" s="448">
        <v>10473</v>
      </c>
      <c r="H81" s="449">
        <v>10274</v>
      </c>
      <c r="I81" s="449">
        <f t="shared" si="12"/>
        <v>199</v>
      </c>
      <c r="J81" s="449">
        <f t="shared" si="13"/>
        <v>19900</v>
      </c>
      <c r="K81" s="450">
        <f t="shared" si="14"/>
        <v>0.0199</v>
      </c>
      <c r="L81" s="448">
        <v>50576</v>
      </c>
      <c r="M81" s="449">
        <v>49063</v>
      </c>
      <c r="N81" s="449">
        <f t="shared" si="15"/>
        <v>1513</v>
      </c>
      <c r="O81" s="449">
        <f t="shared" si="16"/>
        <v>151300</v>
      </c>
      <c r="P81" s="450">
        <f t="shared" si="17"/>
        <v>0.1513</v>
      </c>
      <c r="Q81" s="184"/>
    </row>
    <row r="82" spans="1:17" ht="15.75" customHeight="1">
      <c r="A82" s="355">
        <v>53</v>
      </c>
      <c r="B82" s="467" t="s">
        <v>75</v>
      </c>
      <c r="C82" s="443">
        <v>4902538</v>
      </c>
      <c r="D82" s="475" t="s">
        <v>13</v>
      </c>
      <c r="E82" s="431" t="s">
        <v>361</v>
      </c>
      <c r="F82" s="443">
        <v>100</v>
      </c>
      <c r="G82" s="448">
        <v>7976</v>
      </c>
      <c r="H82" s="449">
        <v>7988</v>
      </c>
      <c r="I82" s="449">
        <f t="shared" si="12"/>
        <v>-12</v>
      </c>
      <c r="J82" s="449">
        <f t="shared" si="13"/>
        <v>-1200</v>
      </c>
      <c r="K82" s="450">
        <f t="shared" si="14"/>
        <v>-0.0012</v>
      </c>
      <c r="L82" s="448">
        <v>18968</v>
      </c>
      <c r="M82" s="449">
        <v>18984</v>
      </c>
      <c r="N82" s="449">
        <f t="shared" si="15"/>
        <v>-16</v>
      </c>
      <c r="O82" s="449">
        <f t="shared" si="16"/>
        <v>-1600</v>
      </c>
      <c r="P82" s="450">
        <f t="shared" si="17"/>
        <v>-0.0016</v>
      </c>
      <c r="Q82" s="184"/>
    </row>
    <row r="83" spans="1:17" ht="15.75" customHeight="1">
      <c r="A83" s="355">
        <v>54</v>
      </c>
      <c r="B83" s="467" t="s">
        <v>76</v>
      </c>
      <c r="C83" s="443">
        <v>4902539</v>
      </c>
      <c r="D83" s="475" t="s">
        <v>13</v>
      </c>
      <c r="E83" s="431" t="s">
        <v>361</v>
      </c>
      <c r="F83" s="443">
        <v>100</v>
      </c>
      <c r="G83" s="448">
        <v>999375</v>
      </c>
      <c r="H83" s="449">
        <v>999383</v>
      </c>
      <c r="I83" s="449">
        <f t="shared" si="12"/>
        <v>-8</v>
      </c>
      <c r="J83" s="449">
        <f t="shared" si="13"/>
        <v>-800</v>
      </c>
      <c r="K83" s="450">
        <f t="shared" si="14"/>
        <v>-0.0008</v>
      </c>
      <c r="L83" s="448">
        <v>221</v>
      </c>
      <c r="M83" s="449">
        <v>243</v>
      </c>
      <c r="N83" s="449">
        <f t="shared" si="15"/>
        <v>-22</v>
      </c>
      <c r="O83" s="449">
        <f t="shared" si="16"/>
        <v>-2200</v>
      </c>
      <c r="P83" s="450">
        <f t="shared" si="17"/>
        <v>-0.0022</v>
      </c>
      <c r="Q83" s="184"/>
    </row>
    <row r="84" spans="1:17" ht="15.75" customHeight="1">
      <c r="A84" s="355">
        <v>55</v>
      </c>
      <c r="B84" s="467" t="s">
        <v>62</v>
      </c>
      <c r="C84" s="443">
        <v>4902540</v>
      </c>
      <c r="D84" s="475" t="s">
        <v>13</v>
      </c>
      <c r="E84" s="431" t="s">
        <v>361</v>
      </c>
      <c r="F84" s="443">
        <v>100</v>
      </c>
      <c r="G84" s="448">
        <v>15</v>
      </c>
      <c r="H84" s="449">
        <v>15</v>
      </c>
      <c r="I84" s="449">
        <f t="shared" si="12"/>
        <v>0</v>
      </c>
      <c r="J84" s="449">
        <f t="shared" si="13"/>
        <v>0</v>
      </c>
      <c r="K84" s="450">
        <f t="shared" si="14"/>
        <v>0</v>
      </c>
      <c r="L84" s="448">
        <v>13398</v>
      </c>
      <c r="M84" s="449">
        <v>13398</v>
      </c>
      <c r="N84" s="449">
        <f t="shared" si="15"/>
        <v>0</v>
      </c>
      <c r="O84" s="449">
        <f t="shared" si="16"/>
        <v>0</v>
      </c>
      <c r="P84" s="450">
        <f t="shared" si="17"/>
        <v>0</v>
      </c>
      <c r="Q84" s="184"/>
    </row>
    <row r="85" spans="1:17" ht="15.75" customHeight="1">
      <c r="A85" s="355"/>
      <c r="B85" s="385" t="s">
        <v>77</v>
      </c>
      <c r="C85" s="443"/>
      <c r="D85" s="474"/>
      <c r="E85" s="474"/>
      <c r="F85" s="443"/>
      <c r="G85" s="448"/>
      <c r="H85" s="449"/>
      <c r="I85" s="449"/>
      <c r="J85" s="449"/>
      <c r="K85" s="450"/>
      <c r="L85" s="448"/>
      <c r="M85" s="449"/>
      <c r="N85" s="449"/>
      <c r="O85" s="449"/>
      <c r="P85" s="450"/>
      <c r="Q85" s="184"/>
    </row>
    <row r="86" spans="1:17" ht="15.75" customHeight="1">
      <c r="A86" s="355">
        <v>56</v>
      </c>
      <c r="B86" s="467" t="s">
        <v>78</v>
      </c>
      <c r="C86" s="443">
        <v>4902541</v>
      </c>
      <c r="D86" s="475" t="s">
        <v>13</v>
      </c>
      <c r="E86" s="431" t="s">
        <v>361</v>
      </c>
      <c r="F86" s="443">
        <v>100</v>
      </c>
      <c r="G86" s="448">
        <v>6383</v>
      </c>
      <c r="H86" s="449">
        <v>4666</v>
      </c>
      <c r="I86" s="449">
        <f>G86-H86</f>
        <v>1717</v>
      </c>
      <c r="J86" s="449">
        <f>$F86*I86</f>
        <v>171700</v>
      </c>
      <c r="K86" s="450">
        <f>J86/1000000</f>
        <v>0.1717</v>
      </c>
      <c r="L86" s="448">
        <v>64848</v>
      </c>
      <c r="M86" s="449">
        <v>64097</v>
      </c>
      <c r="N86" s="449">
        <f>L86-M86</f>
        <v>751</v>
      </c>
      <c r="O86" s="449">
        <f>$F86*N86</f>
        <v>75100</v>
      </c>
      <c r="P86" s="450">
        <f>O86/1000000</f>
        <v>0.0751</v>
      </c>
      <c r="Q86" s="184"/>
    </row>
    <row r="87" spans="1:17" ht="15.75" customHeight="1">
      <c r="A87" s="355">
        <v>57</v>
      </c>
      <c r="B87" s="467" t="s">
        <v>79</v>
      </c>
      <c r="C87" s="443">
        <v>4902542</v>
      </c>
      <c r="D87" s="475" t="s">
        <v>13</v>
      </c>
      <c r="E87" s="431" t="s">
        <v>361</v>
      </c>
      <c r="F87" s="443">
        <v>100</v>
      </c>
      <c r="G87" s="448">
        <v>6149</v>
      </c>
      <c r="H87" s="449">
        <v>5711</v>
      </c>
      <c r="I87" s="449">
        <f>G87-H87</f>
        <v>438</v>
      </c>
      <c r="J87" s="449">
        <f>$F87*I87</f>
        <v>43800</v>
      </c>
      <c r="K87" s="450">
        <f>J87/1000000</f>
        <v>0.0438</v>
      </c>
      <c r="L87" s="448">
        <v>55138</v>
      </c>
      <c r="M87" s="449">
        <v>54305</v>
      </c>
      <c r="N87" s="449">
        <f>L87-M87</f>
        <v>833</v>
      </c>
      <c r="O87" s="449">
        <f>$F87*N87</f>
        <v>83300</v>
      </c>
      <c r="P87" s="450">
        <f>O87/1000000</f>
        <v>0.0833</v>
      </c>
      <c r="Q87" s="184"/>
    </row>
    <row r="88" spans="1:17" ht="15.75" customHeight="1">
      <c r="A88" s="355">
        <v>58</v>
      </c>
      <c r="B88" s="467" t="s">
        <v>80</v>
      </c>
      <c r="C88" s="443">
        <v>4902543</v>
      </c>
      <c r="D88" s="475" t="s">
        <v>13</v>
      </c>
      <c r="E88" s="431" t="s">
        <v>361</v>
      </c>
      <c r="F88" s="443">
        <v>100</v>
      </c>
      <c r="G88" s="448">
        <v>7185</v>
      </c>
      <c r="H88" s="449">
        <v>6696</v>
      </c>
      <c r="I88" s="449">
        <f>G88-H88</f>
        <v>489</v>
      </c>
      <c r="J88" s="449">
        <f>$F88*I88</f>
        <v>48900</v>
      </c>
      <c r="K88" s="450">
        <f>J88/1000000</f>
        <v>0.0489</v>
      </c>
      <c r="L88" s="448">
        <v>79832</v>
      </c>
      <c r="M88" s="449">
        <v>78796</v>
      </c>
      <c r="N88" s="449">
        <f>L88-M88</f>
        <v>1036</v>
      </c>
      <c r="O88" s="449">
        <f>$F88*N88</f>
        <v>103600</v>
      </c>
      <c r="P88" s="450">
        <f>O88/1000000</f>
        <v>0.1036</v>
      </c>
      <c r="Q88" s="184"/>
    </row>
    <row r="89" spans="1:17" ht="15.75" customHeight="1">
      <c r="A89" s="355"/>
      <c r="B89" s="385" t="s">
        <v>35</v>
      </c>
      <c r="C89" s="443"/>
      <c r="D89" s="474"/>
      <c r="E89" s="474"/>
      <c r="F89" s="443"/>
      <c r="G89" s="448"/>
      <c r="H89" s="449"/>
      <c r="I89" s="449"/>
      <c r="J89" s="449"/>
      <c r="K89" s="450"/>
      <c r="L89" s="448"/>
      <c r="M89" s="449"/>
      <c r="N89" s="449"/>
      <c r="O89" s="449"/>
      <c r="P89" s="450"/>
      <c r="Q89" s="184"/>
    </row>
    <row r="90" spans="1:17" ht="15.75" customHeight="1">
      <c r="A90" s="355">
        <v>59</v>
      </c>
      <c r="B90" s="467" t="s">
        <v>72</v>
      </c>
      <c r="C90" s="443">
        <v>4864807</v>
      </c>
      <c r="D90" s="475" t="s">
        <v>13</v>
      </c>
      <c r="E90" s="431" t="s">
        <v>361</v>
      </c>
      <c r="F90" s="443">
        <v>100</v>
      </c>
      <c r="G90" s="448">
        <v>115941</v>
      </c>
      <c r="H90" s="449">
        <v>115939</v>
      </c>
      <c r="I90" s="449">
        <f>G90-H90</f>
        <v>2</v>
      </c>
      <c r="J90" s="449">
        <f>$F90*I90</f>
        <v>200</v>
      </c>
      <c r="K90" s="450">
        <f>J90/1000000</f>
        <v>0.0002</v>
      </c>
      <c r="L90" s="448">
        <v>26632</v>
      </c>
      <c r="M90" s="449">
        <v>28381</v>
      </c>
      <c r="N90" s="449">
        <f>L90-M90</f>
        <v>-1749</v>
      </c>
      <c r="O90" s="449">
        <f>$F90*N90</f>
        <v>-174900</v>
      </c>
      <c r="P90" s="450">
        <f>O90/1000000</f>
        <v>-0.1749</v>
      </c>
      <c r="Q90" s="184"/>
    </row>
    <row r="91" spans="1:17" ht="15.75" customHeight="1">
      <c r="A91" s="355">
        <v>60</v>
      </c>
      <c r="B91" s="467" t="s">
        <v>256</v>
      </c>
      <c r="C91" s="443">
        <v>4865086</v>
      </c>
      <c r="D91" s="475" t="s">
        <v>13</v>
      </c>
      <c r="E91" s="431" t="s">
        <v>361</v>
      </c>
      <c r="F91" s="443">
        <v>100</v>
      </c>
      <c r="G91" s="448">
        <v>16587</v>
      </c>
      <c r="H91" s="449">
        <v>16587</v>
      </c>
      <c r="I91" s="449">
        <f>G91-H91</f>
        <v>0</v>
      </c>
      <c r="J91" s="449">
        <f>$F91*I91</f>
        <v>0</v>
      </c>
      <c r="K91" s="450">
        <f>J91/1000000</f>
        <v>0</v>
      </c>
      <c r="L91" s="448">
        <v>36272</v>
      </c>
      <c r="M91" s="449">
        <v>34256</v>
      </c>
      <c r="N91" s="449">
        <f>L91-M91</f>
        <v>2016</v>
      </c>
      <c r="O91" s="449">
        <f>$F91*N91</f>
        <v>201600</v>
      </c>
      <c r="P91" s="450">
        <f>O91/1000000</f>
        <v>0.2016</v>
      </c>
      <c r="Q91" s="184"/>
    </row>
    <row r="92" spans="1:17" ht="15.75" customHeight="1">
      <c r="A92" s="355">
        <v>61</v>
      </c>
      <c r="B92" s="467" t="s">
        <v>85</v>
      </c>
      <c r="C92" s="443">
        <v>4902571</v>
      </c>
      <c r="D92" s="475" t="s">
        <v>13</v>
      </c>
      <c r="E92" s="431" t="s">
        <v>361</v>
      </c>
      <c r="F92" s="443">
        <v>-300</v>
      </c>
      <c r="G92" s="448">
        <v>41</v>
      </c>
      <c r="H92" s="449">
        <v>41</v>
      </c>
      <c r="I92" s="449">
        <f>G92-H92</f>
        <v>0</v>
      </c>
      <c r="J92" s="449">
        <f>$F92*I92</f>
        <v>0</v>
      </c>
      <c r="K92" s="450">
        <f>J92/1000000</f>
        <v>0</v>
      </c>
      <c r="L92" s="448">
        <v>28</v>
      </c>
      <c r="M92" s="449">
        <v>28</v>
      </c>
      <c r="N92" s="449">
        <f>L92-M92</f>
        <v>0</v>
      </c>
      <c r="O92" s="449">
        <f>$F92*N92</f>
        <v>0</v>
      </c>
      <c r="P92" s="450">
        <f>O92/1000000</f>
        <v>0</v>
      </c>
      <c r="Q92" s="184"/>
    </row>
    <row r="93" spans="1:17" ht="15.75" customHeight="1">
      <c r="A93" s="355"/>
      <c r="B93" s="463" t="s">
        <v>81</v>
      </c>
      <c r="C93" s="442"/>
      <c r="D93" s="470"/>
      <c r="E93" s="470"/>
      <c r="F93" s="442"/>
      <c r="G93" s="448"/>
      <c r="H93" s="449"/>
      <c r="I93" s="449"/>
      <c r="J93" s="449"/>
      <c r="K93" s="450"/>
      <c r="L93" s="448"/>
      <c r="M93" s="449"/>
      <c r="N93" s="449"/>
      <c r="O93" s="449"/>
      <c r="P93" s="450"/>
      <c r="Q93" s="184"/>
    </row>
    <row r="94" spans="1:17" ht="16.5">
      <c r="A94" s="421">
        <v>62</v>
      </c>
      <c r="B94" s="543" t="s">
        <v>82</v>
      </c>
      <c r="C94" s="442">
        <v>4865087</v>
      </c>
      <c r="D94" s="470" t="s">
        <v>13</v>
      </c>
      <c r="E94" s="431" t="s">
        <v>361</v>
      </c>
      <c r="F94" s="442">
        <v>-400</v>
      </c>
      <c r="G94" s="451">
        <v>4570</v>
      </c>
      <c r="H94" s="452">
        <v>4570</v>
      </c>
      <c r="I94" s="452">
        <f>G94-H94</f>
        <v>0</v>
      </c>
      <c r="J94" s="449">
        <f>$F94*I94</f>
        <v>0</v>
      </c>
      <c r="K94" s="450">
        <f>J94/1000000</f>
        <v>0</v>
      </c>
      <c r="L94" s="448">
        <v>12611</v>
      </c>
      <c r="M94" s="449">
        <v>12611</v>
      </c>
      <c r="N94" s="449">
        <f>L94-M94</f>
        <v>0</v>
      </c>
      <c r="O94" s="449">
        <f>$F94*N94</f>
        <v>0</v>
      </c>
      <c r="P94" s="450">
        <f>O94/1000000</f>
        <v>0</v>
      </c>
      <c r="Q94" s="751"/>
    </row>
    <row r="95" spans="1:17" ht="16.5">
      <c r="A95" s="421">
        <v>63</v>
      </c>
      <c r="B95" s="543" t="s">
        <v>83</v>
      </c>
      <c r="C95" s="442">
        <v>4902516</v>
      </c>
      <c r="D95" s="470" t="s">
        <v>13</v>
      </c>
      <c r="E95" s="431" t="s">
        <v>361</v>
      </c>
      <c r="F95" s="442">
        <v>100</v>
      </c>
      <c r="G95" s="448">
        <v>999301</v>
      </c>
      <c r="H95" s="449">
        <v>999301</v>
      </c>
      <c r="I95" s="449">
        <f>G95-H95</f>
        <v>0</v>
      </c>
      <c r="J95" s="449">
        <f>$F95*I95</f>
        <v>0</v>
      </c>
      <c r="K95" s="450">
        <f>J95/1000000</f>
        <v>0</v>
      </c>
      <c r="L95" s="448">
        <v>999393</v>
      </c>
      <c r="M95" s="449">
        <v>999393</v>
      </c>
      <c r="N95" s="449">
        <f>L95-M95</f>
        <v>0</v>
      </c>
      <c r="O95" s="449">
        <f>$F95*N95</f>
        <v>0</v>
      </c>
      <c r="P95" s="450">
        <f>O95/1000000</f>
        <v>0</v>
      </c>
      <c r="Q95" s="184"/>
    </row>
    <row r="96" spans="1:17" ht="16.5">
      <c r="A96" s="414"/>
      <c r="B96" s="385" t="s">
        <v>409</v>
      </c>
      <c r="C96" s="442"/>
      <c r="D96" s="470"/>
      <c r="E96" s="431"/>
      <c r="F96" s="442"/>
      <c r="G96" s="448"/>
      <c r="H96" s="449"/>
      <c r="I96" s="449"/>
      <c r="J96" s="449"/>
      <c r="K96" s="450"/>
      <c r="L96" s="448"/>
      <c r="M96" s="449"/>
      <c r="N96" s="449"/>
      <c r="O96" s="449"/>
      <c r="P96" s="450"/>
      <c r="Q96" s="184"/>
    </row>
    <row r="97" spans="1:17" ht="18">
      <c r="A97" s="414">
        <v>64</v>
      </c>
      <c r="B97" s="467" t="s">
        <v>408</v>
      </c>
      <c r="C97" s="398">
        <v>5128444</v>
      </c>
      <c r="D97" s="155" t="s">
        <v>13</v>
      </c>
      <c r="E97" s="119" t="s">
        <v>361</v>
      </c>
      <c r="F97" s="595">
        <v>800</v>
      </c>
      <c r="G97" s="448">
        <v>1295</v>
      </c>
      <c r="H97" s="449">
        <v>1336</v>
      </c>
      <c r="I97" s="417">
        <f>G97-H97</f>
        <v>-41</v>
      </c>
      <c r="J97" s="417">
        <f>$F97*I97</f>
        <v>-32800</v>
      </c>
      <c r="K97" s="417">
        <f>J97/1000000</f>
        <v>-0.0328</v>
      </c>
      <c r="L97" s="448">
        <v>295</v>
      </c>
      <c r="M97" s="449">
        <v>65</v>
      </c>
      <c r="N97" s="417">
        <f>L97-M97</f>
        <v>230</v>
      </c>
      <c r="O97" s="417">
        <f>$F97*N97</f>
        <v>184000</v>
      </c>
      <c r="P97" s="417">
        <f>O97/1000000</f>
        <v>0.184</v>
      </c>
      <c r="Q97" s="184"/>
    </row>
    <row r="98" spans="1:17" ht="16.5">
      <c r="A98" s="463"/>
      <c r="B98" s="463" t="s">
        <v>42</v>
      </c>
      <c r="C98" s="442"/>
      <c r="D98" s="470"/>
      <c r="E98" s="431"/>
      <c r="F98" s="442"/>
      <c r="G98" s="451"/>
      <c r="H98" s="452"/>
      <c r="I98" s="452"/>
      <c r="J98" s="452"/>
      <c r="K98" s="459"/>
      <c r="L98" s="451"/>
      <c r="M98" s="452"/>
      <c r="N98" s="452"/>
      <c r="O98" s="452"/>
      <c r="P98" s="459"/>
      <c r="Q98" s="184"/>
    </row>
    <row r="99" spans="1:17" ht="15.75" customHeight="1" thickBot="1">
      <c r="A99" s="428"/>
      <c r="B99" s="723"/>
      <c r="C99" s="425"/>
      <c r="D99" s="724"/>
      <c r="E99" s="432"/>
      <c r="F99" s="425"/>
      <c r="G99" s="453"/>
      <c r="H99" s="454"/>
      <c r="I99" s="454"/>
      <c r="J99" s="454"/>
      <c r="K99" s="455"/>
      <c r="L99" s="453"/>
      <c r="M99" s="454"/>
      <c r="N99" s="454"/>
      <c r="O99" s="454"/>
      <c r="P99" s="455"/>
      <c r="Q99" s="185"/>
    </row>
    <row r="100" spans="7:16" ht="13.5" thickTop="1">
      <c r="G100" s="19"/>
      <c r="H100" s="19"/>
      <c r="I100" s="19"/>
      <c r="J100" s="19"/>
      <c r="L100" s="19"/>
      <c r="M100" s="19"/>
      <c r="N100" s="19"/>
      <c r="O100" s="19"/>
      <c r="P100" s="19"/>
    </row>
    <row r="101" spans="2:16" ht="12.75">
      <c r="B101" s="18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2:16" ht="18">
      <c r="B102" s="187" t="s">
        <v>255</v>
      </c>
      <c r="G102" s="19"/>
      <c r="H102" s="19"/>
      <c r="I102" s="19"/>
      <c r="J102" s="19"/>
      <c r="K102" s="616">
        <f>SUM(K8:K99)</f>
        <v>-1.3412499999999998</v>
      </c>
      <c r="L102" s="19"/>
      <c r="M102" s="19"/>
      <c r="N102" s="19"/>
      <c r="O102" s="19"/>
      <c r="P102" s="186">
        <f>SUM(P8:P99)</f>
        <v>8.35685</v>
      </c>
    </row>
    <row r="103" spans="2:16" ht="12.75">
      <c r="B103" s="18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2:16" ht="12.75">
      <c r="B104" s="18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2:16" ht="12.75">
      <c r="B105" s="18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2:16" ht="12.75">
      <c r="B106" s="18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2:16" ht="12.75">
      <c r="B107" s="18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1:16" ht="15.75">
      <c r="A108" s="17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7" ht="24" thickBot="1">
      <c r="A109" s="228" t="s">
        <v>254</v>
      </c>
      <c r="G109" s="21"/>
      <c r="H109" s="21"/>
      <c r="I109" s="100" t="s">
        <v>8</v>
      </c>
      <c r="J109" s="21"/>
      <c r="K109" s="21"/>
      <c r="L109" s="21"/>
      <c r="M109" s="21"/>
      <c r="N109" s="100" t="s">
        <v>7</v>
      </c>
      <c r="O109" s="21"/>
      <c r="P109" s="21"/>
      <c r="Q109" s="221" t="str">
        <f>Q1</f>
        <v>JUNE-2012</v>
      </c>
    </row>
    <row r="110" spans="1:17" ht="39.75" thickBot="1" thickTop="1">
      <c r="A110" s="101" t="s">
        <v>9</v>
      </c>
      <c r="B110" s="40" t="s">
        <v>10</v>
      </c>
      <c r="C110" s="41" t="s">
        <v>1</v>
      </c>
      <c r="D110" s="41" t="s">
        <v>2</v>
      </c>
      <c r="E110" s="41" t="s">
        <v>3</v>
      </c>
      <c r="F110" s="41" t="s">
        <v>11</v>
      </c>
      <c r="G110" s="43" t="str">
        <f>G5</f>
        <v>FINAL READING 01/07/12</v>
      </c>
      <c r="H110" s="41" t="str">
        <f>H5</f>
        <v>INTIAL READING 01/06/12</v>
      </c>
      <c r="I110" s="41" t="s">
        <v>4</v>
      </c>
      <c r="J110" s="41" t="s">
        <v>5</v>
      </c>
      <c r="K110" s="42" t="s">
        <v>6</v>
      </c>
      <c r="L110" s="43" t="str">
        <f>G5</f>
        <v>FINAL READING 01/07/12</v>
      </c>
      <c r="M110" s="41" t="str">
        <f>H5</f>
        <v>INTIAL READING 01/06/12</v>
      </c>
      <c r="N110" s="41" t="s">
        <v>4</v>
      </c>
      <c r="O110" s="41" t="s">
        <v>5</v>
      </c>
      <c r="P110" s="42" t="s">
        <v>6</v>
      </c>
      <c r="Q110" s="42" t="s">
        <v>324</v>
      </c>
    </row>
    <row r="111" spans="1:16" ht="8.25" customHeight="1" thickBot="1" thickTop="1">
      <c r="A111" s="15"/>
      <c r="B111" s="12"/>
      <c r="C111" s="11"/>
      <c r="D111" s="11"/>
      <c r="E111" s="11"/>
      <c r="F111" s="11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1:17" ht="15.75" customHeight="1" thickTop="1">
      <c r="A112" s="444"/>
      <c r="B112" s="445" t="s">
        <v>29</v>
      </c>
      <c r="C112" s="422"/>
      <c r="D112" s="408"/>
      <c r="E112" s="408"/>
      <c r="F112" s="408"/>
      <c r="G112" s="105"/>
      <c r="H112" s="28"/>
      <c r="I112" s="28"/>
      <c r="J112" s="28"/>
      <c r="K112" s="29"/>
      <c r="L112" s="105"/>
      <c r="M112" s="28"/>
      <c r="N112" s="28"/>
      <c r="O112" s="28"/>
      <c r="P112" s="29"/>
      <c r="Q112" s="183"/>
    </row>
    <row r="113" spans="1:17" ht="15.75" customHeight="1">
      <c r="A113" s="421">
        <v>1</v>
      </c>
      <c r="B113" s="462" t="s">
        <v>84</v>
      </c>
      <c r="C113" s="442">
        <v>4865092</v>
      </c>
      <c r="D113" s="431" t="s">
        <v>13</v>
      </c>
      <c r="E113" s="431" t="s">
        <v>361</v>
      </c>
      <c r="F113" s="442">
        <v>-100</v>
      </c>
      <c r="G113" s="448">
        <v>7549</v>
      </c>
      <c r="H113" s="449">
        <v>6890</v>
      </c>
      <c r="I113" s="449">
        <f>G113-H113</f>
        <v>659</v>
      </c>
      <c r="J113" s="449">
        <f aca="true" t="shared" si="18" ref="J113:J123">$F113*I113</f>
        <v>-65900</v>
      </c>
      <c r="K113" s="450">
        <f aca="true" t="shared" si="19" ref="K113:K123">J113/1000000</f>
        <v>-0.0659</v>
      </c>
      <c r="L113" s="448">
        <v>11289</v>
      </c>
      <c r="M113" s="449">
        <v>10664</v>
      </c>
      <c r="N113" s="449">
        <f>L113-M113</f>
        <v>625</v>
      </c>
      <c r="O113" s="449">
        <f aca="true" t="shared" si="20" ref="O113:O123">$F113*N113</f>
        <v>-62500</v>
      </c>
      <c r="P113" s="450">
        <f aca="true" t="shared" si="21" ref="P113:P123">O113/1000000</f>
        <v>-0.0625</v>
      </c>
      <c r="Q113" s="184"/>
    </row>
    <row r="114" spans="1:17" ht="16.5">
      <c r="A114" s="421"/>
      <c r="B114" s="463" t="s">
        <v>42</v>
      </c>
      <c r="C114" s="442"/>
      <c r="D114" s="471"/>
      <c r="E114" s="471"/>
      <c r="F114" s="442"/>
      <c r="G114" s="448"/>
      <c r="H114" s="449"/>
      <c r="I114" s="449"/>
      <c r="J114" s="449"/>
      <c r="K114" s="450"/>
      <c r="L114" s="448"/>
      <c r="M114" s="449"/>
      <c r="N114" s="449"/>
      <c r="O114" s="449"/>
      <c r="P114" s="450"/>
      <c r="Q114" s="184"/>
    </row>
    <row r="115" spans="1:17" ht="16.5">
      <c r="A115" s="421">
        <v>2</v>
      </c>
      <c r="B115" s="462" t="s">
        <v>43</v>
      </c>
      <c r="C115" s="442">
        <v>4864955</v>
      </c>
      <c r="D115" s="470" t="s">
        <v>13</v>
      </c>
      <c r="E115" s="431" t="s">
        <v>361</v>
      </c>
      <c r="F115" s="442">
        <v>-1000</v>
      </c>
      <c r="G115" s="448">
        <v>6389</v>
      </c>
      <c r="H115" s="449">
        <v>6387</v>
      </c>
      <c r="I115" s="449">
        <f>G115-H115</f>
        <v>2</v>
      </c>
      <c r="J115" s="449">
        <f t="shared" si="18"/>
        <v>-2000</v>
      </c>
      <c r="K115" s="450">
        <f t="shared" si="19"/>
        <v>-0.002</v>
      </c>
      <c r="L115" s="448">
        <v>6534</v>
      </c>
      <c r="M115" s="449">
        <v>5164</v>
      </c>
      <c r="N115" s="449">
        <f>L115-M115</f>
        <v>1370</v>
      </c>
      <c r="O115" s="449">
        <f t="shared" si="20"/>
        <v>-1370000</v>
      </c>
      <c r="P115" s="450">
        <f t="shared" si="21"/>
        <v>-1.37</v>
      </c>
      <c r="Q115" s="184"/>
    </row>
    <row r="116" spans="1:17" ht="16.5">
      <c r="A116" s="421"/>
      <c r="B116" s="463" t="s">
        <v>19</v>
      </c>
      <c r="C116" s="442"/>
      <c r="D116" s="470"/>
      <c r="E116" s="431"/>
      <c r="F116" s="442"/>
      <c r="G116" s="448"/>
      <c r="H116" s="449"/>
      <c r="I116" s="449"/>
      <c r="J116" s="449"/>
      <c r="K116" s="450"/>
      <c r="L116" s="448"/>
      <c r="M116" s="449"/>
      <c r="N116" s="449"/>
      <c r="O116" s="449"/>
      <c r="P116" s="450"/>
      <c r="Q116" s="184"/>
    </row>
    <row r="117" spans="1:17" ht="16.5">
      <c r="A117" s="421">
        <v>3</v>
      </c>
      <c r="B117" s="462" t="s">
        <v>20</v>
      </c>
      <c r="C117" s="442">
        <v>4864808</v>
      </c>
      <c r="D117" s="470" t="s">
        <v>13</v>
      </c>
      <c r="E117" s="431" t="s">
        <v>361</v>
      </c>
      <c r="F117" s="442">
        <v>-200</v>
      </c>
      <c r="G117" s="448"/>
      <c r="H117" s="449"/>
      <c r="I117" s="452">
        <f>G117-H117</f>
        <v>0</v>
      </c>
      <c r="J117" s="452">
        <f t="shared" si="18"/>
        <v>0</v>
      </c>
      <c r="K117" s="459">
        <f t="shared" si="19"/>
        <v>0</v>
      </c>
      <c r="L117" s="448"/>
      <c r="M117" s="449"/>
      <c r="N117" s="449">
        <f>L117-M117</f>
        <v>0</v>
      </c>
      <c r="O117" s="449">
        <f t="shared" si="20"/>
        <v>0</v>
      </c>
      <c r="P117" s="450">
        <f t="shared" si="21"/>
        <v>0</v>
      </c>
      <c r="Q117" s="582"/>
    </row>
    <row r="118" spans="1:17" ht="16.5">
      <c r="A118" s="421">
        <v>4</v>
      </c>
      <c r="B118" s="462" t="s">
        <v>21</v>
      </c>
      <c r="C118" s="442">
        <v>4864841</v>
      </c>
      <c r="D118" s="470" t="s">
        <v>13</v>
      </c>
      <c r="E118" s="431" t="s">
        <v>361</v>
      </c>
      <c r="F118" s="442">
        <v>-1000</v>
      </c>
      <c r="G118" s="448">
        <v>13350</v>
      </c>
      <c r="H118" s="449">
        <v>13350</v>
      </c>
      <c r="I118" s="449">
        <f>G118-H118</f>
        <v>0</v>
      </c>
      <c r="J118" s="449">
        <f t="shared" si="18"/>
        <v>0</v>
      </c>
      <c r="K118" s="450">
        <f t="shared" si="19"/>
        <v>0</v>
      </c>
      <c r="L118" s="448">
        <v>25939</v>
      </c>
      <c r="M118" s="449">
        <v>25521</v>
      </c>
      <c r="N118" s="449">
        <f>L118-M118</f>
        <v>418</v>
      </c>
      <c r="O118" s="449">
        <f t="shared" si="20"/>
        <v>-418000</v>
      </c>
      <c r="P118" s="450">
        <f t="shared" si="21"/>
        <v>-0.418</v>
      </c>
      <c r="Q118" s="184"/>
    </row>
    <row r="119" spans="1:17" ht="16.5">
      <c r="A119" s="421"/>
      <c r="B119" s="462"/>
      <c r="C119" s="442"/>
      <c r="D119" s="470"/>
      <c r="E119" s="431"/>
      <c r="F119" s="442"/>
      <c r="G119" s="460"/>
      <c r="H119" s="289"/>
      <c r="I119" s="449"/>
      <c r="J119" s="449"/>
      <c r="K119" s="450"/>
      <c r="L119" s="460"/>
      <c r="M119" s="452"/>
      <c r="N119" s="449"/>
      <c r="O119" s="449"/>
      <c r="P119" s="450"/>
      <c r="Q119" s="184"/>
    </row>
    <row r="120" spans="1:17" ht="16.5">
      <c r="A120" s="446"/>
      <c r="B120" s="468" t="s">
        <v>50</v>
      </c>
      <c r="C120" s="416"/>
      <c r="D120" s="476"/>
      <c r="E120" s="476"/>
      <c r="F120" s="447"/>
      <c r="G120" s="460"/>
      <c r="H120" s="289"/>
      <c r="I120" s="449"/>
      <c r="J120" s="449"/>
      <c r="K120" s="450"/>
      <c r="L120" s="460"/>
      <c r="M120" s="289"/>
      <c r="N120" s="449"/>
      <c r="O120" s="449"/>
      <c r="P120" s="450"/>
      <c r="Q120" s="184"/>
    </row>
    <row r="121" spans="1:17" ht="16.5">
      <c r="A121" s="421">
        <v>5</v>
      </c>
      <c r="B121" s="466" t="s">
        <v>51</v>
      </c>
      <c r="C121" s="442">
        <v>4864792</v>
      </c>
      <c r="D121" s="471" t="s">
        <v>13</v>
      </c>
      <c r="E121" s="431" t="s">
        <v>361</v>
      </c>
      <c r="F121" s="442">
        <v>-100</v>
      </c>
      <c r="G121" s="448">
        <v>38206</v>
      </c>
      <c r="H121" s="449">
        <v>38270</v>
      </c>
      <c r="I121" s="449">
        <f>G121-H121</f>
        <v>-64</v>
      </c>
      <c r="J121" s="449">
        <f t="shared" si="18"/>
        <v>6400</v>
      </c>
      <c r="K121" s="450">
        <f t="shared" si="19"/>
        <v>0.0064</v>
      </c>
      <c r="L121" s="448">
        <v>147033</v>
      </c>
      <c r="M121" s="449">
        <v>147052</v>
      </c>
      <c r="N121" s="449">
        <f>L121-M121</f>
        <v>-19</v>
      </c>
      <c r="O121" s="449">
        <f t="shared" si="20"/>
        <v>1900</v>
      </c>
      <c r="P121" s="450">
        <f t="shared" si="21"/>
        <v>0.0019</v>
      </c>
      <c r="Q121" s="184"/>
    </row>
    <row r="122" spans="1:17" ht="16.5">
      <c r="A122" s="421"/>
      <c r="B122" s="464" t="s">
        <v>52</v>
      </c>
      <c r="C122" s="442"/>
      <c r="D122" s="470"/>
      <c r="E122" s="431"/>
      <c r="F122" s="442"/>
      <c r="G122" s="448"/>
      <c r="H122" s="449"/>
      <c r="I122" s="449"/>
      <c r="J122" s="449"/>
      <c r="K122" s="450"/>
      <c r="L122" s="448"/>
      <c r="M122" s="449"/>
      <c r="N122" s="449"/>
      <c r="O122" s="449"/>
      <c r="P122" s="450"/>
      <c r="Q122" s="184"/>
    </row>
    <row r="123" spans="1:17" ht="16.5">
      <c r="A123" s="421">
        <v>6</v>
      </c>
      <c r="B123" s="544" t="s">
        <v>364</v>
      </c>
      <c r="C123" s="442">
        <v>4865170</v>
      </c>
      <c r="D123" s="471" t="s">
        <v>13</v>
      </c>
      <c r="E123" s="431" t="s">
        <v>361</v>
      </c>
      <c r="F123" s="442">
        <v>-1000</v>
      </c>
      <c r="G123" s="448">
        <v>0</v>
      </c>
      <c r="H123" s="449">
        <v>0</v>
      </c>
      <c r="I123" s="449">
        <f>G123-H123</f>
        <v>0</v>
      </c>
      <c r="J123" s="449">
        <f t="shared" si="18"/>
        <v>0</v>
      </c>
      <c r="K123" s="450">
        <f t="shared" si="19"/>
        <v>0</v>
      </c>
      <c r="L123" s="448">
        <v>999972</v>
      </c>
      <c r="M123" s="449">
        <v>999972</v>
      </c>
      <c r="N123" s="449">
        <f>L123-M123</f>
        <v>0</v>
      </c>
      <c r="O123" s="449">
        <f t="shared" si="20"/>
        <v>0</v>
      </c>
      <c r="P123" s="450">
        <f t="shared" si="21"/>
        <v>0</v>
      </c>
      <c r="Q123" s="184"/>
    </row>
    <row r="124" spans="1:17" ht="16.5">
      <c r="A124" s="421"/>
      <c r="B124" s="463" t="s">
        <v>38</v>
      </c>
      <c r="C124" s="442"/>
      <c r="D124" s="471"/>
      <c r="E124" s="431"/>
      <c r="F124" s="442"/>
      <c r="G124" s="448"/>
      <c r="H124" s="449"/>
      <c r="I124" s="449"/>
      <c r="J124" s="449"/>
      <c r="K124" s="450"/>
      <c r="L124" s="448"/>
      <c r="M124" s="449"/>
      <c r="N124" s="449"/>
      <c r="O124" s="449"/>
      <c r="P124" s="450"/>
      <c r="Q124" s="184"/>
    </row>
    <row r="125" spans="1:17" ht="16.5">
      <c r="A125" s="421">
        <v>7</v>
      </c>
      <c r="B125" s="462" t="s">
        <v>377</v>
      </c>
      <c r="C125" s="442">
        <v>4864961</v>
      </c>
      <c r="D125" s="470" t="s">
        <v>13</v>
      </c>
      <c r="E125" s="431" t="s">
        <v>361</v>
      </c>
      <c r="F125" s="442">
        <v>-1000</v>
      </c>
      <c r="G125" s="448">
        <v>973399</v>
      </c>
      <c r="H125" s="449">
        <v>973532</v>
      </c>
      <c r="I125" s="449">
        <f>G125-H125</f>
        <v>-133</v>
      </c>
      <c r="J125" s="449">
        <f>$F125*I125</f>
        <v>133000</v>
      </c>
      <c r="K125" s="450">
        <f>J125/1000000</f>
        <v>0.133</v>
      </c>
      <c r="L125" s="448">
        <v>992550</v>
      </c>
      <c r="M125" s="449">
        <v>992660</v>
      </c>
      <c r="N125" s="449">
        <f>L125-M125</f>
        <v>-110</v>
      </c>
      <c r="O125" s="449">
        <f>$F125*N125</f>
        <v>110000</v>
      </c>
      <c r="P125" s="450">
        <f>O125/1000000</f>
        <v>0.11</v>
      </c>
      <c r="Q125" s="184"/>
    </row>
    <row r="126" spans="1:17" ht="16.5">
      <c r="A126" s="421"/>
      <c r="B126" s="464" t="s">
        <v>402</v>
      </c>
      <c r="C126" s="442"/>
      <c r="D126" s="470"/>
      <c r="E126" s="431"/>
      <c r="F126" s="442"/>
      <c r="G126" s="448"/>
      <c r="H126" s="449"/>
      <c r="I126" s="449"/>
      <c r="J126" s="449"/>
      <c r="K126" s="450"/>
      <c r="L126" s="448"/>
      <c r="M126" s="449"/>
      <c r="N126" s="449"/>
      <c r="O126" s="449"/>
      <c r="P126" s="450"/>
      <c r="Q126" s="184"/>
    </row>
    <row r="127" spans="1:17" ht="18">
      <c r="A127" s="421">
        <v>8</v>
      </c>
      <c r="B127" s="721" t="s">
        <v>407</v>
      </c>
      <c r="C127" s="398">
        <v>5128407</v>
      </c>
      <c r="D127" s="155" t="s">
        <v>13</v>
      </c>
      <c r="E127" s="119" t="s">
        <v>361</v>
      </c>
      <c r="F127" s="595">
        <v>2000</v>
      </c>
      <c r="G127" s="448">
        <v>999534</v>
      </c>
      <c r="H127" s="449">
        <v>999531</v>
      </c>
      <c r="I127" s="417">
        <f>G127-H127</f>
        <v>3</v>
      </c>
      <c r="J127" s="417">
        <f>$F127*I127</f>
        <v>6000</v>
      </c>
      <c r="K127" s="417">
        <f>J127/1000000</f>
        <v>0.006</v>
      </c>
      <c r="L127" s="448">
        <v>999983</v>
      </c>
      <c r="M127" s="449">
        <v>999998</v>
      </c>
      <c r="N127" s="417">
        <f>L127-M127</f>
        <v>-15</v>
      </c>
      <c r="O127" s="417">
        <f>$F127*N127</f>
        <v>-30000</v>
      </c>
      <c r="P127" s="417">
        <f>O127/1000000</f>
        <v>-0.03</v>
      </c>
      <c r="Q127" s="590"/>
    </row>
    <row r="128" spans="1:17" ht="13.5" thickBot="1">
      <c r="A128" s="54"/>
      <c r="B128" s="170"/>
      <c r="C128" s="56"/>
      <c r="D128" s="113"/>
      <c r="E128" s="171"/>
      <c r="F128" s="113"/>
      <c r="G128" s="129"/>
      <c r="H128" s="130"/>
      <c r="I128" s="130"/>
      <c r="J128" s="130"/>
      <c r="K128" s="135"/>
      <c r="L128" s="129"/>
      <c r="M128" s="130"/>
      <c r="N128" s="130"/>
      <c r="O128" s="130"/>
      <c r="P128" s="135"/>
      <c r="Q128" s="185"/>
    </row>
    <row r="129" ht="13.5" thickTop="1"/>
    <row r="130" spans="2:16" ht="18">
      <c r="B130" s="189" t="s">
        <v>325</v>
      </c>
      <c r="K130" s="188">
        <f>SUM(K113:K128)</f>
        <v>0.07750000000000001</v>
      </c>
      <c r="P130" s="188">
        <f>SUM(P113:P128)</f>
        <v>-1.7686</v>
      </c>
    </row>
    <row r="131" spans="11:16" ht="15.75">
      <c r="K131" s="109"/>
      <c r="P131" s="109"/>
    </row>
    <row r="132" spans="11:16" ht="15.75">
      <c r="K132" s="109"/>
      <c r="P132" s="109"/>
    </row>
    <row r="133" spans="11:16" ht="15.75">
      <c r="K133" s="109"/>
      <c r="P133" s="109"/>
    </row>
    <row r="134" spans="11:16" ht="15.75">
      <c r="K134" s="109"/>
      <c r="P134" s="109"/>
    </row>
    <row r="135" spans="11:16" ht="15.75">
      <c r="K135" s="109"/>
      <c r="P135" s="109"/>
    </row>
    <row r="136" ht="13.5" thickBot="1"/>
    <row r="137" spans="1:17" ht="31.5" customHeight="1">
      <c r="A137" s="173" t="s">
        <v>257</v>
      </c>
      <c r="B137" s="174"/>
      <c r="C137" s="174"/>
      <c r="D137" s="175"/>
      <c r="E137" s="176"/>
      <c r="F137" s="175"/>
      <c r="G137" s="175"/>
      <c r="H137" s="174"/>
      <c r="I137" s="177"/>
      <c r="J137" s="178"/>
      <c r="K137" s="179"/>
      <c r="L137" s="59"/>
      <c r="M137" s="59"/>
      <c r="N137" s="59"/>
      <c r="O137" s="59"/>
      <c r="P137" s="59"/>
      <c r="Q137" s="60"/>
    </row>
    <row r="138" spans="1:17" ht="28.5" customHeight="1">
      <c r="A138" s="180" t="s">
        <v>320</v>
      </c>
      <c r="B138" s="106"/>
      <c r="C138" s="106"/>
      <c r="D138" s="106"/>
      <c r="E138" s="107"/>
      <c r="F138" s="106"/>
      <c r="G138" s="106"/>
      <c r="H138" s="106"/>
      <c r="I138" s="108"/>
      <c r="J138" s="106"/>
      <c r="K138" s="172">
        <f>K102</f>
        <v>-1.3412499999999998</v>
      </c>
      <c r="L138" s="21"/>
      <c r="M138" s="21"/>
      <c r="N138" s="21"/>
      <c r="O138" s="21"/>
      <c r="P138" s="172">
        <f>P102</f>
        <v>8.35685</v>
      </c>
      <c r="Q138" s="61"/>
    </row>
    <row r="139" spans="1:17" ht="28.5" customHeight="1">
      <c r="A139" s="180" t="s">
        <v>321</v>
      </c>
      <c r="B139" s="106"/>
      <c r="C139" s="106"/>
      <c r="D139" s="106"/>
      <c r="E139" s="107"/>
      <c r="F139" s="106"/>
      <c r="G139" s="106"/>
      <c r="H139" s="106"/>
      <c r="I139" s="108"/>
      <c r="J139" s="106"/>
      <c r="K139" s="172">
        <f>K130</f>
        <v>0.07750000000000001</v>
      </c>
      <c r="L139" s="21"/>
      <c r="M139" s="21"/>
      <c r="N139" s="21"/>
      <c r="O139" s="21"/>
      <c r="P139" s="172">
        <f>P130</f>
        <v>-1.7686</v>
      </c>
      <c r="Q139" s="61"/>
    </row>
    <row r="140" spans="1:17" ht="28.5" customHeight="1">
      <c r="A140" s="180" t="s">
        <v>258</v>
      </c>
      <c r="B140" s="106"/>
      <c r="C140" s="106"/>
      <c r="D140" s="106"/>
      <c r="E140" s="107"/>
      <c r="F140" s="106"/>
      <c r="G140" s="106"/>
      <c r="H140" s="106"/>
      <c r="I140" s="108"/>
      <c r="J140" s="106"/>
      <c r="K140" s="172">
        <f>'ROHTAK ROAD'!K46</f>
        <v>0.0707</v>
      </c>
      <c r="L140" s="21"/>
      <c r="M140" s="21"/>
      <c r="N140" s="21"/>
      <c r="O140" s="21"/>
      <c r="P140" s="172">
        <f>'ROHTAK ROAD'!P46</f>
        <v>0.5591375000000001</v>
      </c>
      <c r="Q140" s="61"/>
    </row>
    <row r="141" spans="1:17" ht="27.75" customHeight="1" thickBot="1">
      <c r="A141" s="182" t="s">
        <v>259</v>
      </c>
      <c r="B141" s="181"/>
      <c r="C141" s="181"/>
      <c r="D141" s="181"/>
      <c r="E141" s="181"/>
      <c r="F141" s="181"/>
      <c r="G141" s="181"/>
      <c r="H141" s="181"/>
      <c r="I141" s="181"/>
      <c r="J141" s="181"/>
      <c r="K141" s="622">
        <f>SUM(K138:K140)</f>
        <v>-1.19305</v>
      </c>
      <c r="L141" s="62"/>
      <c r="M141" s="62"/>
      <c r="N141" s="62"/>
      <c r="O141" s="62"/>
      <c r="P141" s="622">
        <f>SUM(P138:P140)</f>
        <v>7.1473875</v>
      </c>
      <c r="Q141" s="190"/>
    </row>
    <row r="145" ht="13.5" thickBot="1">
      <c r="A145" s="290"/>
    </row>
    <row r="146" spans="1:17" ht="12.75">
      <c r="A146" s="275"/>
      <c r="B146" s="276"/>
      <c r="C146" s="276"/>
      <c r="D146" s="276"/>
      <c r="E146" s="276"/>
      <c r="F146" s="276"/>
      <c r="G146" s="276"/>
      <c r="H146" s="59"/>
      <c r="I146" s="59"/>
      <c r="J146" s="59"/>
      <c r="K146" s="59"/>
      <c r="L146" s="59"/>
      <c r="M146" s="59"/>
      <c r="N146" s="59"/>
      <c r="O146" s="59"/>
      <c r="P146" s="59"/>
      <c r="Q146" s="60"/>
    </row>
    <row r="147" spans="1:17" ht="23.25">
      <c r="A147" s="283" t="s">
        <v>342</v>
      </c>
      <c r="B147" s="267"/>
      <c r="C147" s="267"/>
      <c r="D147" s="267"/>
      <c r="E147" s="267"/>
      <c r="F147" s="267"/>
      <c r="G147" s="267"/>
      <c r="H147" s="21"/>
      <c r="I147" s="21"/>
      <c r="J147" s="21"/>
      <c r="K147" s="21"/>
      <c r="L147" s="21"/>
      <c r="M147" s="21"/>
      <c r="N147" s="21"/>
      <c r="O147" s="21"/>
      <c r="P147" s="21"/>
      <c r="Q147" s="61"/>
    </row>
    <row r="148" spans="1:17" ht="12.75">
      <c r="A148" s="277"/>
      <c r="B148" s="267"/>
      <c r="C148" s="267"/>
      <c r="D148" s="267"/>
      <c r="E148" s="267"/>
      <c r="F148" s="267"/>
      <c r="G148" s="267"/>
      <c r="H148" s="21"/>
      <c r="I148" s="21"/>
      <c r="J148" s="21"/>
      <c r="K148" s="21"/>
      <c r="L148" s="21"/>
      <c r="M148" s="21"/>
      <c r="N148" s="21"/>
      <c r="O148" s="21"/>
      <c r="P148" s="21"/>
      <c r="Q148" s="61"/>
    </row>
    <row r="149" spans="1:17" ht="15.75">
      <c r="A149" s="278"/>
      <c r="B149" s="279"/>
      <c r="C149" s="279"/>
      <c r="D149" s="279"/>
      <c r="E149" s="279"/>
      <c r="F149" s="279"/>
      <c r="G149" s="279"/>
      <c r="H149" s="21"/>
      <c r="I149" s="21"/>
      <c r="J149" s="21"/>
      <c r="K149" s="321" t="s">
        <v>354</v>
      </c>
      <c r="L149" s="21"/>
      <c r="M149" s="21"/>
      <c r="N149" s="21"/>
      <c r="O149" s="21"/>
      <c r="P149" s="321" t="s">
        <v>355</v>
      </c>
      <c r="Q149" s="61"/>
    </row>
    <row r="150" spans="1:17" ht="12.75">
      <c r="A150" s="280"/>
      <c r="B150" s="163"/>
      <c r="C150" s="163"/>
      <c r="D150" s="163"/>
      <c r="E150" s="163"/>
      <c r="F150" s="163"/>
      <c r="G150" s="163"/>
      <c r="H150" s="21"/>
      <c r="I150" s="21"/>
      <c r="J150" s="21"/>
      <c r="K150" s="21"/>
      <c r="L150" s="21"/>
      <c r="M150" s="21"/>
      <c r="N150" s="21"/>
      <c r="O150" s="21"/>
      <c r="P150" s="21"/>
      <c r="Q150" s="61"/>
    </row>
    <row r="151" spans="1:17" ht="12.75">
      <c r="A151" s="280"/>
      <c r="B151" s="163"/>
      <c r="C151" s="163"/>
      <c r="D151" s="163"/>
      <c r="E151" s="163"/>
      <c r="F151" s="163"/>
      <c r="G151" s="163"/>
      <c r="H151" s="21"/>
      <c r="I151" s="21"/>
      <c r="J151" s="21"/>
      <c r="K151" s="21"/>
      <c r="L151" s="21"/>
      <c r="M151" s="21"/>
      <c r="N151" s="21"/>
      <c r="O151" s="21"/>
      <c r="P151" s="21"/>
      <c r="Q151" s="61"/>
    </row>
    <row r="152" spans="1:17" ht="24.75" customHeight="1">
      <c r="A152" s="284" t="s">
        <v>345</v>
      </c>
      <c r="B152" s="268"/>
      <c r="C152" s="268"/>
      <c r="D152" s="269"/>
      <c r="E152" s="269"/>
      <c r="F152" s="270"/>
      <c r="G152" s="269"/>
      <c r="H152" s="21"/>
      <c r="I152" s="21"/>
      <c r="J152" s="21"/>
      <c r="K152" s="288">
        <f>K141</f>
        <v>-1.19305</v>
      </c>
      <c r="L152" s="269" t="s">
        <v>343</v>
      </c>
      <c r="M152" s="21"/>
      <c r="N152" s="21"/>
      <c r="O152" s="21"/>
      <c r="P152" s="288">
        <f>P141</f>
        <v>7.1473875</v>
      </c>
      <c r="Q152" s="291" t="s">
        <v>343</v>
      </c>
    </row>
    <row r="153" spans="1:17" ht="15">
      <c r="A153" s="285"/>
      <c r="B153" s="271"/>
      <c r="C153" s="271"/>
      <c r="D153" s="267"/>
      <c r="E153" s="267"/>
      <c r="F153" s="272"/>
      <c r="G153" s="267"/>
      <c r="H153" s="21"/>
      <c r="I153" s="21"/>
      <c r="J153" s="21"/>
      <c r="K153" s="289"/>
      <c r="L153" s="267"/>
      <c r="M153" s="21"/>
      <c r="N153" s="21"/>
      <c r="O153" s="21"/>
      <c r="P153" s="289"/>
      <c r="Q153" s="292"/>
    </row>
    <row r="154" spans="1:17" ht="22.5" customHeight="1">
      <c r="A154" s="286" t="s">
        <v>344</v>
      </c>
      <c r="B154" s="273"/>
      <c r="C154" s="53"/>
      <c r="D154" s="267"/>
      <c r="E154" s="267"/>
      <c r="F154" s="274"/>
      <c r="G154" s="269"/>
      <c r="H154" s="21"/>
      <c r="I154" s="21"/>
      <c r="J154" s="21"/>
      <c r="K154" s="288">
        <f>'STEPPED UP GENCO'!K45</f>
        <v>-0.016200373799999997</v>
      </c>
      <c r="L154" s="269" t="s">
        <v>343</v>
      </c>
      <c r="M154" s="21"/>
      <c r="N154" s="21"/>
      <c r="O154" s="21"/>
      <c r="P154" s="288">
        <f>'STEPPED UP GENCO'!P45</f>
        <v>-0.6301424583999998</v>
      </c>
      <c r="Q154" s="291" t="s">
        <v>343</v>
      </c>
    </row>
    <row r="155" spans="1:17" ht="12.75">
      <c r="A155" s="28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61"/>
    </row>
    <row r="156" spans="1:17" ht="12.75">
      <c r="A156" s="28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61"/>
    </row>
    <row r="157" spans="1:17" ht="12.75">
      <c r="A157" s="28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61"/>
    </row>
    <row r="158" spans="1:17" ht="20.25">
      <c r="A158" s="281"/>
      <c r="B158" s="21"/>
      <c r="C158" s="21"/>
      <c r="D158" s="21"/>
      <c r="E158" s="21"/>
      <c r="F158" s="21"/>
      <c r="G158" s="21"/>
      <c r="H158" s="268"/>
      <c r="I158" s="268"/>
      <c r="J158" s="287" t="s">
        <v>346</v>
      </c>
      <c r="K158" s="477">
        <f>SUM(K152:K157)</f>
        <v>-1.2092503738</v>
      </c>
      <c r="L158" s="268" t="s">
        <v>343</v>
      </c>
      <c r="M158" s="163"/>
      <c r="N158" s="21"/>
      <c r="O158" s="21"/>
      <c r="P158" s="477">
        <f>SUM(P152:P157)</f>
        <v>6.5172450416</v>
      </c>
      <c r="Q158" s="478" t="s">
        <v>343</v>
      </c>
    </row>
  </sheetData>
  <sheetProtection/>
  <printOptions horizontalCentered="1"/>
  <pageMargins left="0.39" right="0.25" top="0.36" bottom="0.29" header="0.38" footer="0.5"/>
  <pageSetup horizontalDpi="300" verticalDpi="300" orientation="landscape" scale="61" r:id="rId1"/>
  <rowBreaks count="2" manualBreakCount="2">
    <brk id="54" max="16" man="1"/>
    <brk id="10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5"/>
  <sheetViews>
    <sheetView view="pageBreakPreview" zoomScale="62" zoomScaleNormal="85" zoomScaleSheetLayoutView="62" zoomScalePageLayoutView="0" workbookViewId="0" topLeftCell="A1">
      <selection activeCell="Q75" sqref="Q75"/>
    </sheetView>
  </sheetViews>
  <sheetFormatPr defaultColWidth="9.140625" defaultRowHeight="12.75"/>
  <cols>
    <col min="1" max="1" width="4.28125" style="0" customWidth="1"/>
    <col min="2" max="2" width="24.71093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2.57421875" style="0" customWidth="1"/>
    <col min="8" max="8" width="12.421875" style="0" customWidth="1"/>
    <col min="9" max="9" width="10.00390625" style="0" bestFit="1" customWidth="1"/>
    <col min="10" max="10" width="13.8515625" style="0" customWidth="1"/>
    <col min="11" max="11" width="13.421875" style="0" customWidth="1"/>
    <col min="12" max="12" width="13.00390625" style="0" customWidth="1"/>
    <col min="13" max="13" width="12.281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7.421875" style="0" customWidth="1"/>
  </cols>
  <sheetData>
    <row r="1" ht="26.25">
      <c r="A1" s="1" t="s">
        <v>251</v>
      </c>
    </row>
    <row r="2" spans="1:18" ht="15">
      <c r="A2" s="2" t="s">
        <v>252</v>
      </c>
      <c r="K2" s="58"/>
      <c r="Q2" s="313" t="str">
        <f>NDPL!$Q$1</f>
        <v>JUNE-2012</v>
      </c>
      <c r="R2" s="313"/>
    </row>
    <row r="3" ht="23.25">
      <c r="A3" s="3" t="s">
        <v>88</v>
      </c>
    </row>
    <row r="4" spans="1:16" ht="18.75" thickBot="1">
      <c r="A4" s="110" t="s">
        <v>260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5.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01/07/12</v>
      </c>
      <c r="H5" s="41" t="str">
        <f>NDPL!H5</f>
        <v>INTIAL READING 01/06/12</v>
      </c>
      <c r="I5" s="41" t="s">
        <v>4</v>
      </c>
      <c r="J5" s="41" t="s">
        <v>5</v>
      </c>
      <c r="K5" s="41" t="s">
        <v>6</v>
      </c>
      <c r="L5" s="43" t="str">
        <f>NDPL!G5</f>
        <v>FINAL READING 01/07/12</v>
      </c>
      <c r="M5" s="41" t="str">
        <f>NDPL!H5</f>
        <v>INTIAL READING 01/06/12</v>
      </c>
      <c r="N5" s="41" t="s">
        <v>4</v>
      </c>
      <c r="O5" s="41" t="s">
        <v>5</v>
      </c>
      <c r="P5" s="41" t="s">
        <v>6</v>
      </c>
      <c r="Q5" s="219" t="s">
        <v>324</v>
      </c>
    </row>
    <row r="6" spans="1:16" ht="14.25" thickBot="1" thickTop="1">
      <c r="A6" s="6"/>
      <c r="B6" s="16"/>
      <c r="C6" s="4"/>
      <c r="D6" s="4"/>
      <c r="E6" s="4"/>
      <c r="F6" s="4"/>
      <c r="G6" s="4"/>
      <c r="H6" s="4"/>
      <c r="I6" s="4"/>
      <c r="J6" s="4"/>
      <c r="K6" s="4"/>
      <c r="L6" s="22"/>
      <c r="M6" s="4"/>
      <c r="N6" s="4"/>
      <c r="O6" s="4"/>
      <c r="P6" s="4"/>
    </row>
    <row r="7" spans="1:17" ht="15.75" customHeight="1" thickTop="1">
      <c r="A7" s="487"/>
      <c r="B7" s="488" t="s">
        <v>145</v>
      </c>
      <c r="C7" s="473"/>
      <c r="D7" s="44"/>
      <c r="E7" s="44"/>
      <c r="F7" s="45"/>
      <c r="G7" s="36"/>
      <c r="H7" s="27"/>
      <c r="I7" s="27"/>
      <c r="J7" s="27"/>
      <c r="K7" s="27"/>
      <c r="L7" s="26"/>
      <c r="M7" s="27"/>
      <c r="N7" s="27"/>
      <c r="O7" s="27"/>
      <c r="P7" s="27"/>
      <c r="Q7" s="183"/>
    </row>
    <row r="8" spans="1:17" ht="15.75" customHeight="1">
      <c r="A8" s="489">
        <v>1</v>
      </c>
      <c r="B8" s="490" t="s">
        <v>89</v>
      </c>
      <c r="C8" s="495">
        <v>4865098</v>
      </c>
      <c r="D8" s="48" t="s">
        <v>13</v>
      </c>
      <c r="E8" s="49" t="s">
        <v>361</v>
      </c>
      <c r="F8" s="504">
        <v>100</v>
      </c>
      <c r="G8" s="448">
        <v>999998</v>
      </c>
      <c r="H8" s="449">
        <v>999998</v>
      </c>
      <c r="I8" s="524">
        <f>G8-H8</f>
        <v>0</v>
      </c>
      <c r="J8" s="524">
        <f>$F8*I8</f>
        <v>0</v>
      </c>
      <c r="K8" s="524">
        <f aca="true" t="shared" si="0" ref="K8:K49">J8/1000000</f>
        <v>0</v>
      </c>
      <c r="L8" s="448">
        <v>37954</v>
      </c>
      <c r="M8" s="449">
        <v>37954</v>
      </c>
      <c r="N8" s="524">
        <f>L8-M8</f>
        <v>0</v>
      </c>
      <c r="O8" s="524">
        <f>$F8*N8</f>
        <v>0</v>
      </c>
      <c r="P8" s="524">
        <f aca="true" t="shared" si="1" ref="P8:P49">O8/1000000</f>
        <v>0</v>
      </c>
      <c r="Q8" s="184"/>
    </row>
    <row r="9" spans="1:17" ht="15.75" customHeight="1">
      <c r="A9" s="489">
        <v>2</v>
      </c>
      <c r="B9" s="490" t="s">
        <v>90</v>
      </c>
      <c r="C9" s="495">
        <v>4865161</v>
      </c>
      <c r="D9" s="48" t="s">
        <v>13</v>
      </c>
      <c r="E9" s="49" t="s">
        <v>361</v>
      </c>
      <c r="F9" s="504">
        <v>100</v>
      </c>
      <c r="G9" s="448">
        <v>988676</v>
      </c>
      <c r="H9" s="449">
        <v>988676</v>
      </c>
      <c r="I9" s="524">
        <f aca="true" t="shared" si="2" ref="I9:I14">G9-H9</f>
        <v>0</v>
      </c>
      <c r="J9" s="524">
        <f aca="true" t="shared" si="3" ref="J9:J49">$F9*I9</f>
        <v>0</v>
      </c>
      <c r="K9" s="524">
        <f t="shared" si="0"/>
        <v>0</v>
      </c>
      <c r="L9" s="448">
        <v>71470</v>
      </c>
      <c r="M9" s="449">
        <v>77035</v>
      </c>
      <c r="N9" s="524">
        <f aca="true" t="shared" si="4" ref="N9:N14">L9-M9</f>
        <v>-5565</v>
      </c>
      <c r="O9" s="524">
        <f aca="true" t="shared" si="5" ref="O9:O49">$F9*N9</f>
        <v>-556500</v>
      </c>
      <c r="P9" s="524">
        <f t="shared" si="1"/>
        <v>-0.5565</v>
      </c>
      <c r="Q9" s="184"/>
    </row>
    <row r="10" spans="1:17" ht="15.75" customHeight="1">
      <c r="A10" s="489">
        <v>3</v>
      </c>
      <c r="B10" s="490" t="s">
        <v>91</v>
      </c>
      <c r="C10" s="495">
        <v>4865099</v>
      </c>
      <c r="D10" s="48" t="s">
        <v>13</v>
      </c>
      <c r="E10" s="49" t="s">
        <v>361</v>
      </c>
      <c r="F10" s="504">
        <v>100</v>
      </c>
      <c r="G10" s="448">
        <v>17348</v>
      </c>
      <c r="H10" s="449">
        <v>17257</v>
      </c>
      <c r="I10" s="524">
        <f t="shared" si="2"/>
        <v>91</v>
      </c>
      <c r="J10" s="524">
        <f t="shared" si="3"/>
        <v>9100</v>
      </c>
      <c r="K10" s="524">
        <f t="shared" si="0"/>
        <v>0.0091</v>
      </c>
      <c r="L10" s="448">
        <v>4583</v>
      </c>
      <c r="M10" s="449">
        <v>5572</v>
      </c>
      <c r="N10" s="524">
        <f t="shared" si="4"/>
        <v>-989</v>
      </c>
      <c r="O10" s="524">
        <f t="shared" si="5"/>
        <v>-98900</v>
      </c>
      <c r="P10" s="524">
        <f t="shared" si="1"/>
        <v>-0.0989</v>
      </c>
      <c r="Q10" s="184"/>
    </row>
    <row r="11" spans="1:17" ht="15.75" customHeight="1">
      <c r="A11" s="489">
        <v>4</v>
      </c>
      <c r="B11" s="490" t="s">
        <v>92</v>
      </c>
      <c r="C11" s="495">
        <v>4865162</v>
      </c>
      <c r="D11" s="48" t="s">
        <v>13</v>
      </c>
      <c r="E11" s="49" t="s">
        <v>361</v>
      </c>
      <c r="F11" s="504">
        <v>100</v>
      </c>
      <c r="G11" s="448">
        <v>23337</v>
      </c>
      <c r="H11" s="449">
        <v>23384</v>
      </c>
      <c r="I11" s="524">
        <f t="shared" si="2"/>
        <v>-47</v>
      </c>
      <c r="J11" s="524">
        <f t="shared" si="3"/>
        <v>-4700</v>
      </c>
      <c r="K11" s="524">
        <f t="shared" si="0"/>
        <v>-0.0047</v>
      </c>
      <c r="L11" s="448">
        <v>23123</v>
      </c>
      <c r="M11" s="449">
        <v>30716</v>
      </c>
      <c r="N11" s="524">
        <f t="shared" si="4"/>
        <v>-7593</v>
      </c>
      <c r="O11" s="524">
        <f t="shared" si="5"/>
        <v>-759300</v>
      </c>
      <c r="P11" s="524">
        <f t="shared" si="1"/>
        <v>-0.7593</v>
      </c>
      <c r="Q11" s="184"/>
    </row>
    <row r="12" spans="1:17" ht="15.75" customHeight="1">
      <c r="A12" s="489">
        <v>5</v>
      </c>
      <c r="B12" s="490" t="s">
        <v>93</v>
      </c>
      <c r="C12" s="495">
        <v>4865100</v>
      </c>
      <c r="D12" s="48" t="s">
        <v>13</v>
      </c>
      <c r="E12" s="49" t="s">
        <v>361</v>
      </c>
      <c r="F12" s="504">
        <v>100</v>
      </c>
      <c r="G12" s="448">
        <v>998668</v>
      </c>
      <c r="H12" s="449">
        <v>998674</v>
      </c>
      <c r="I12" s="524">
        <f t="shared" si="2"/>
        <v>-6</v>
      </c>
      <c r="J12" s="524">
        <f t="shared" si="3"/>
        <v>-600</v>
      </c>
      <c r="K12" s="524">
        <f t="shared" si="0"/>
        <v>-0.0006</v>
      </c>
      <c r="L12" s="448">
        <v>8199</v>
      </c>
      <c r="M12" s="449">
        <v>7959</v>
      </c>
      <c r="N12" s="524">
        <f t="shared" si="4"/>
        <v>240</v>
      </c>
      <c r="O12" s="524">
        <f t="shared" si="5"/>
        <v>24000</v>
      </c>
      <c r="P12" s="524">
        <f t="shared" si="1"/>
        <v>0.024</v>
      </c>
      <c r="Q12" s="184"/>
    </row>
    <row r="13" spans="1:17" ht="15.75" customHeight="1">
      <c r="A13" s="489">
        <v>6</v>
      </c>
      <c r="B13" s="490" t="s">
        <v>94</v>
      </c>
      <c r="C13" s="495">
        <v>4865101</v>
      </c>
      <c r="D13" s="48" t="s">
        <v>13</v>
      </c>
      <c r="E13" s="49" t="s">
        <v>361</v>
      </c>
      <c r="F13" s="504">
        <v>100</v>
      </c>
      <c r="G13" s="448">
        <v>8902</v>
      </c>
      <c r="H13" s="449">
        <v>8902</v>
      </c>
      <c r="I13" s="524">
        <f t="shared" si="2"/>
        <v>0</v>
      </c>
      <c r="J13" s="524">
        <f t="shared" si="3"/>
        <v>0</v>
      </c>
      <c r="K13" s="524">
        <f t="shared" si="0"/>
        <v>0</v>
      </c>
      <c r="L13" s="448">
        <v>77684</v>
      </c>
      <c r="M13" s="449">
        <v>78002</v>
      </c>
      <c r="N13" s="524">
        <f t="shared" si="4"/>
        <v>-318</v>
      </c>
      <c r="O13" s="524">
        <f t="shared" si="5"/>
        <v>-31800</v>
      </c>
      <c r="P13" s="524">
        <f t="shared" si="1"/>
        <v>-0.0318</v>
      </c>
      <c r="Q13" s="184"/>
    </row>
    <row r="14" spans="1:17" ht="15.75" customHeight="1">
      <c r="A14" s="489">
        <v>7</v>
      </c>
      <c r="B14" s="490" t="s">
        <v>95</v>
      </c>
      <c r="C14" s="495">
        <v>4865102</v>
      </c>
      <c r="D14" s="48" t="s">
        <v>13</v>
      </c>
      <c r="E14" s="49" t="s">
        <v>361</v>
      </c>
      <c r="F14" s="504">
        <v>100</v>
      </c>
      <c r="G14" s="448">
        <v>714</v>
      </c>
      <c r="H14" s="449">
        <v>714</v>
      </c>
      <c r="I14" s="524">
        <f t="shared" si="2"/>
        <v>0</v>
      </c>
      <c r="J14" s="524">
        <f t="shared" si="3"/>
        <v>0</v>
      </c>
      <c r="K14" s="524">
        <f t="shared" si="0"/>
        <v>0</v>
      </c>
      <c r="L14" s="448">
        <v>48479</v>
      </c>
      <c r="M14" s="449">
        <v>50325</v>
      </c>
      <c r="N14" s="524">
        <f t="shared" si="4"/>
        <v>-1846</v>
      </c>
      <c r="O14" s="524">
        <f t="shared" si="5"/>
        <v>-184600</v>
      </c>
      <c r="P14" s="524">
        <f t="shared" si="1"/>
        <v>-0.1846</v>
      </c>
      <c r="Q14" s="184"/>
    </row>
    <row r="15" spans="1:17" ht="15.75" customHeight="1">
      <c r="A15" s="489"/>
      <c r="B15" s="492" t="s">
        <v>12</v>
      </c>
      <c r="C15" s="495"/>
      <c r="D15" s="48"/>
      <c r="E15" s="48"/>
      <c r="F15" s="504"/>
      <c r="G15" s="448"/>
      <c r="H15" s="449"/>
      <c r="I15" s="524"/>
      <c r="J15" s="524"/>
      <c r="K15" s="524"/>
      <c r="L15" s="525"/>
      <c r="M15" s="524"/>
      <c r="N15" s="524"/>
      <c r="O15" s="524"/>
      <c r="P15" s="524"/>
      <c r="Q15" s="184"/>
    </row>
    <row r="16" spans="1:17" ht="15.75" customHeight="1">
      <c r="A16" s="489">
        <v>8</v>
      </c>
      <c r="B16" s="490" t="s">
        <v>385</v>
      </c>
      <c r="C16" s="495">
        <v>4864884</v>
      </c>
      <c r="D16" s="48" t="s">
        <v>13</v>
      </c>
      <c r="E16" s="49" t="s">
        <v>361</v>
      </c>
      <c r="F16" s="504">
        <v>1000</v>
      </c>
      <c r="G16" s="448">
        <v>999574</v>
      </c>
      <c r="H16" s="449">
        <v>999574</v>
      </c>
      <c r="I16" s="524">
        <f>G16-H16</f>
        <v>0</v>
      </c>
      <c r="J16" s="524">
        <f t="shared" si="3"/>
        <v>0</v>
      </c>
      <c r="K16" s="524">
        <f t="shared" si="0"/>
        <v>0</v>
      </c>
      <c r="L16" s="448">
        <v>999755</v>
      </c>
      <c r="M16" s="449">
        <v>999767</v>
      </c>
      <c r="N16" s="524">
        <f>L16-M16</f>
        <v>-12</v>
      </c>
      <c r="O16" s="524">
        <f t="shared" si="5"/>
        <v>-12000</v>
      </c>
      <c r="P16" s="524">
        <f t="shared" si="1"/>
        <v>-0.012</v>
      </c>
      <c r="Q16" s="583"/>
    </row>
    <row r="17" spans="1:17" ht="15.75" customHeight="1">
      <c r="A17" s="489">
        <v>9</v>
      </c>
      <c r="B17" s="490" t="s">
        <v>96</v>
      </c>
      <c r="C17" s="495">
        <v>4864831</v>
      </c>
      <c r="D17" s="48" t="s">
        <v>13</v>
      </c>
      <c r="E17" s="49" t="s">
        <v>361</v>
      </c>
      <c r="F17" s="504">
        <v>1000</v>
      </c>
      <c r="G17" s="448">
        <v>999791</v>
      </c>
      <c r="H17" s="449">
        <v>999791</v>
      </c>
      <c r="I17" s="524">
        <f aca="true" t="shared" si="6" ref="I17:I49">G17-H17</f>
        <v>0</v>
      </c>
      <c r="J17" s="524">
        <f t="shared" si="3"/>
        <v>0</v>
      </c>
      <c r="K17" s="524">
        <f t="shared" si="0"/>
        <v>0</v>
      </c>
      <c r="L17" s="448">
        <v>2292</v>
      </c>
      <c r="M17" s="449">
        <v>2344</v>
      </c>
      <c r="N17" s="524">
        <f aca="true" t="shared" si="7" ref="N17:N49">L17-M17</f>
        <v>-52</v>
      </c>
      <c r="O17" s="524">
        <f t="shared" si="5"/>
        <v>-52000</v>
      </c>
      <c r="P17" s="524">
        <f t="shared" si="1"/>
        <v>-0.052</v>
      </c>
      <c r="Q17" s="184"/>
    </row>
    <row r="18" spans="1:17" ht="15.75" customHeight="1">
      <c r="A18" s="489">
        <v>10</v>
      </c>
      <c r="B18" s="490" t="s">
        <v>127</v>
      </c>
      <c r="C18" s="495">
        <v>4864832</v>
      </c>
      <c r="D18" s="48" t="s">
        <v>13</v>
      </c>
      <c r="E18" s="49" t="s">
        <v>361</v>
      </c>
      <c r="F18" s="504">
        <v>1000</v>
      </c>
      <c r="G18" s="448">
        <v>396</v>
      </c>
      <c r="H18" s="449">
        <v>396</v>
      </c>
      <c r="I18" s="524">
        <f t="shared" si="6"/>
        <v>0</v>
      </c>
      <c r="J18" s="524">
        <f t="shared" si="3"/>
        <v>0</v>
      </c>
      <c r="K18" s="524">
        <f t="shared" si="0"/>
        <v>0</v>
      </c>
      <c r="L18" s="448">
        <v>1762</v>
      </c>
      <c r="M18" s="449">
        <v>1710</v>
      </c>
      <c r="N18" s="524">
        <f t="shared" si="7"/>
        <v>52</v>
      </c>
      <c r="O18" s="524">
        <f t="shared" si="5"/>
        <v>52000</v>
      </c>
      <c r="P18" s="524">
        <f t="shared" si="1"/>
        <v>0.052</v>
      </c>
      <c r="Q18" s="184"/>
    </row>
    <row r="19" spans="1:17" ht="15.75" customHeight="1">
      <c r="A19" s="489">
        <v>11</v>
      </c>
      <c r="B19" s="490" t="s">
        <v>97</v>
      </c>
      <c r="C19" s="495">
        <v>4864833</v>
      </c>
      <c r="D19" s="48" t="s">
        <v>13</v>
      </c>
      <c r="E19" s="49" t="s">
        <v>361</v>
      </c>
      <c r="F19" s="504">
        <v>1000</v>
      </c>
      <c r="G19" s="448">
        <v>83</v>
      </c>
      <c r="H19" s="449">
        <v>83</v>
      </c>
      <c r="I19" s="524">
        <f t="shared" si="6"/>
        <v>0</v>
      </c>
      <c r="J19" s="524">
        <f t="shared" si="3"/>
        <v>0</v>
      </c>
      <c r="K19" s="524">
        <f t="shared" si="0"/>
        <v>0</v>
      </c>
      <c r="L19" s="448">
        <v>3094</v>
      </c>
      <c r="M19" s="449">
        <v>3220</v>
      </c>
      <c r="N19" s="524">
        <f t="shared" si="7"/>
        <v>-126</v>
      </c>
      <c r="O19" s="524">
        <f t="shared" si="5"/>
        <v>-126000</v>
      </c>
      <c r="P19" s="524">
        <f t="shared" si="1"/>
        <v>-0.126</v>
      </c>
      <c r="Q19" s="184"/>
    </row>
    <row r="20" spans="1:17" ht="15.75" customHeight="1">
      <c r="A20" s="489">
        <v>12</v>
      </c>
      <c r="B20" s="490" t="s">
        <v>98</v>
      </c>
      <c r="C20" s="495">
        <v>4864834</v>
      </c>
      <c r="D20" s="48" t="s">
        <v>13</v>
      </c>
      <c r="E20" s="49" t="s">
        <v>361</v>
      </c>
      <c r="F20" s="504">
        <v>1000</v>
      </c>
      <c r="G20" s="448">
        <v>999699</v>
      </c>
      <c r="H20" s="449">
        <v>999703</v>
      </c>
      <c r="I20" s="524">
        <f t="shared" si="6"/>
        <v>-4</v>
      </c>
      <c r="J20" s="524">
        <f t="shared" si="3"/>
        <v>-4000</v>
      </c>
      <c r="K20" s="524">
        <f t="shared" si="0"/>
        <v>-0.004</v>
      </c>
      <c r="L20" s="448">
        <v>3251</v>
      </c>
      <c r="M20" s="449">
        <v>2859</v>
      </c>
      <c r="N20" s="524">
        <f t="shared" si="7"/>
        <v>392</v>
      </c>
      <c r="O20" s="524">
        <f t="shared" si="5"/>
        <v>392000</v>
      </c>
      <c r="P20" s="524">
        <f t="shared" si="1"/>
        <v>0.392</v>
      </c>
      <c r="Q20" s="184"/>
    </row>
    <row r="21" spans="1:17" ht="15.75" customHeight="1">
      <c r="A21" s="489">
        <v>13</v>
      </c>
      <c r="B21" s="431" t="s">
        <v>99</v>
      </c>
      <c r="C21" s="495">
        <v>4864835</v>
      </c>
      <c r="D21" s="52" t="s">
        <v>13</v>
      </c>
      <c r="E21" s="49" t="s">
        <v>361</v>
      </c>
      <c r="F21" s="504">
        <v>1000</v>
      </c>
      <c r="G21" s="448">
        <v>476</v>
      </c>
      <c r="H21" s="449">
        <v>476</v>
      </c>
      <c r="I21" s="524">
        <f t="shared" si="6"/>
        <v>0</v>
      </c>
      <c r="J21" s="524">
        <f t="shared" si="3"/>
        <v>0</v>
      </c>
      <c r="K21" s="524">
        <f t="shared" si="0"/>
        <v>0</v>
      </c>
      <c r="L21" s="448">
        <v>724</v>
      </c>
      <c r="M21" s="449">
        <v>1045</v>
      </c>
      <c r="N21" s="524">
        <f t="shared" si="7"/>
        <v>-321</v>
      </c>
      <c r="O21" s="524">
        <f t="shared" si="5"/>
        <v>-321000</v>
      </c>
      <c r="P21" s="524">
        <f t="shared" si="1"/>
        <v>-0.321</v>
      </c>
      <c r="Q21" s="184"/>
    </row>
    <row r="22" spans="1:17" ht="15.75" customHeight="1">
      <c r="A22" s="489">
        <v>14</v>
      </c>
      <c r="B22" s="490" t="s">
        <v>100</v>
      </c>
      <c r="C22" s="495">
        <v>4864836</v>
      </c>
      <c r="D22" s="48" t="s">
        <v>13</v>
      </c>
      <c r="E22" s="49" t="s">
        <v>361</v>
      </c>
      <c r="F22" s="504">
        <v>1000</v>
      </c>
      <c r="G22" s="448">
        <v>156</v>
      </c>
      <c r="H22" s="449">
        <v>156</v>
      </c>
      <c r="I22" s="524">
        <f t="shared" si="6"/>
        <v>0</v>
      </c>
      <c r="J22" s="524">
        <f t="shared" si="3"/>
        <v>0</v>
      </c>
      <c r="K22" s="524">
        <f t="shared" si="0"/>
        <v>0</v>
      </c>
      <c r="L22" s="448">
        <v>14955</v>
      </c>
      <c r="M22" s="449">
        <v>15022</v>
      </c>
      <c r="N22" s="524">
        <f t="shared" si="7"/>
        <v>-67</v>
      </c>
      <c r="O22" s="524">
        <f t="shared" si="5"/>
        <v>-67000</v>
      </c>
      <c r="P22" s="524">
        <f t="shared" si="1"/>
        <v>-0.067</v>
      </c>
      <c r="Q22" s="184"/>
    </row>
    <row r="23" spans="1:17" ht="15.75" customHeight="1">
      <c r="A23" s="489">
        <v>15</v>
      </c>
      <c r="B23" s="490" t="s">
        <v>101</v>
      </c>
      <c r="C23" s="495">
        <v>4864837</v>
      </c>
      <c r="D23" s="48" t="s">
        <v>13</v>
      </c>
      <c r="E23" s="49" t="s">
        <v>361</v>
      </c>
      <c r="F23" s="504">
        <v>1000</v>
      </c>
      <c r="G23" s="448">
        <v>299</v>
      </c>
      <c r="H23" s="449">
        <v>300</v>
      </c>
      <c r="I23" s="524">
        <f t="shared" si="6"/>
        <v>-1</v>
      </c>
      <c r="J23" s="524">
        <f t="shared" si="3"/>
        <v>-1000</v>
      </c>
      <c r="K23" s="524">
        <f t="shared" si="0"/>
        <v>-0.001</v>
      </c>
      <c r="L23" s="448">
        <v>35043</v>
      </c>
      <c r="M23" s="449">
        <v>34821</v>
      </c>
      <c r="N23" s="524">
        <f t="shared" si="7"/>
        <v>222</v>
      </c>
      <c r="O23" s="524">
        <f t="shared" si="5"/>
        <v>222000</v>
      </c>
      <c r="P23" s="356">
        <f t="shared" si="1"/>
        <v>0.222</v>
      </c>
      <c r="Q23" s="184"/>
    </row>
    <row r="24" spans="1:17" ht="15.75" customHeight="1">
      <c r="A24" s="489">
        <v>16</v>
      </c>
      <c r="B24" s="490" t="s">
        <v>102</v>
      </c>
      <c r="C24" s="495">
        <v>4864838</v>
      </c>
      <c r="D24" s="48" t="s">
        <v>13</v>
      </c>
      <c r="E24" s="49" t="s">
        <v>361</v>
      </c>
      <c r="F24" s="504">
        <v>1000</v>
      </c>
      <c r="G24" s="448">
        <v>256</v>
      </c>
      <c r="H24" s="449">
        <v>256</v>
      </c>
      <c r="I24" s="524">
        <f t="shared" si="6"/>
        <v>0</v>
      </c>
      <c r="J24" s="524">
        <f t="shared" si="3"/>
        <v>0</v>
      </c>
      <c r="K24" s="524">
        <f t="shared" si="0"/>
        <v>0</v>
      </c>
      <c r="L24" s="448">
        <v>13623</v>
      </c>
      <c r="M24" s="449">
        <v>12835</v>
      </c>
      <c r="N24" s="524">
        <f t="shared" si="7"/>
        <v>788</v>
      </c>
      <c r="O24" s="524">
        <f t="shared" si="5"/>
        <v>788000</v>
      </c>
      <c r="P24" s="524">
        <f t="shared" si="1"/>
        <v>0.788</v>
      </c>
      <c r="Q24" s="184"/>
    </row>
    <row r="25" spans="1:17" ht="15.75" customHeight="1">
      <c r="A25" s="489">
        <v>17</v>
      </c>
      <c r="B25" s="490" t="s">
        <v>125</v>
      </c>
      <c r="C25" s="495">
        <v>4864839</v>
      </c>
      <c r="D25" s="48" t="s">
        <v>13</v>
      </c>
      <c r="E25" s="49" t="s">
        <v>361</v>
      </c>
      <c r="F25" s="504">
        <v>1000</v>
      </c>
      <c r="G25" s="448">
        <v>251</v>
      </c>
      <c r="H25" s="449">
        <v>251</v>
      </c>
      <c r="I25" s="524">
        <f t="shared" si="6"/>
        <v>0</v>
      </c>
      <c r="J25" s="524">
        <f t="shared" si="3"/>
        <v>0</v>
      </c>
      <c r="K25" s="524">
        <f t="shared" si="0"/>
        <v>0</v>
      </c>
      <c r="L25" s="448">
        <v>4993</v>
      </c>
      <c r="M25" s="449">
        <v>5629</v>
      </c>
      <c r="N25" s="524">
        <f t="shared" si="7"/>
        <v>-636</v>
      </c>
      <c r="O25" s="524">
        <f t="shared" si="5"/>
        <v>-636000</v>
      </c>
      <c r="P25" s="524">
        <f t="shared" si="1"/>
        <v>-0.636</v>
      </c>
      <c r="Q25" s="184"/>
    </row>
    <row r="26" spans="1:17" ht="15.75" customHeight="1">
      <c r="A26" s="489">
        <v>18</v>
      </c>
      <c r="B26" s="490" t="s">
        <v>128</v>
      </c>
      <c r="C26" s="495">
        <v>4864786</v>
      </c>
      <c r="D26" s="48" t="s">
        <v>13</v>
      </c>
      <c r="E26" s="49" t="s">
        <v>361</v>
      </c>
      <c r="F26" s="504">
        <v>100</v>
      </c>
      <c r="G26" s="448">
        <v>32437</v>
      </c>
      <c r="H26" s="449">
        <v>32338</v>
      </c>
      <c r="I26" s="524">
        <f t="shared" si="6"/>
        <v>99</v>
      </c>
      <c r="J26" s="524">
        <f t="shared" si="3"/>
        <v>9900</v>
      </c>
      <c r="K26" s="524">
        <f t="shared" si="0"/>
        <v>0.0099</v>
      </c>
      <c r="L26" s="448">
        <v>620</v>
      </c>
      <c r="M26" s="449">
        <v>549</v>
      </c>
      <c r="N26" s="524">
        <f t="shared" si="7"/>
        <v>71</v>
      </c>
      <c r="O26" s="524">
        <f t="shared" si="5"/>
        <v>7100</v>
      </c>
      <c r="P26" s="524">
        <f t="shared" si="1"/>
        <v>0.0071</v>
      </c>
      <c r="Q26" s="184"/>
    </row>
    <row r="27" spans="1:17" ht="15.75" customHeight="1">
      <c r="A27" s="489">
        <v>19</v>
      </c>
      <c r="B27" s="490" t="s">
        <v>126</v>
      </c>
      <c r="C27" s="495">
        <v>4864883</v>
      </c>
      <c r="D27" s="48" t="s">
        <v>13</v>
      </c>
      <c r="E27" s="49" t="s">
        <v>361</v>
      </c>
      <c r="F27" s="504">
        <v>1000</v>
      </c>
      <c r="G27" s="448">
        <v>998535</v>
      </c>
      <c r="H27" s="449">
        <v>998535</v>
      </c>
      <c r="I27" s="524">
        <f t="shared" si="6"/>
        <v>0</v>
      </c>
      <c r="J27" s="524">
        <f t="shared" si="3"/>
        <v>0</v>
      </c>
      <c r="K27" s="524">
        <f t="shared" si="0"/>
        <v>0</v>
      </c>
      <c r="L27" s="448">
        <v>8922</v>
      </c>
      <c r="M27" s="449">
        <v>8512</v>
      </c>
      <c r="N27" s="524">
        <f t="shared" si="7"/>
        <v>410</v>
      </c>
      <c r="O27" s="524">
        <f t="shared" si="5"/>
        <v>410000</v>
      </c>
      <c r="P27" s="524">
        <f t="shared" si="1"/>
        <v>0.41</v>
      </c>
      <c r="Q27" s="184"/>
    </row>
    <row r="28" spans="1:17" ht="15.75" customHeight="1">
      <c r="A28" s="489"/>
      <c r="B28" s="492" t="s">
        <v>103</v>
      </c>
      <c r="C28" s="495"/>
      <c r="D28" s="48"/>
      <c r="E28" s="48"/>
      <c r="F28" s="504"/>
      <c r="G28" s="448"/>
      <c r="H28" s="449"/>
      <c r="I28" s="23"/>
      <c r="J28" s="23"/>
      <c r="K28" s="245"/>
      <c r="L28" s="102"/>
      <c r="M28" s="23"/>
      <c r="N28" s="23"/>
      <c r="O28" s="23"/>
      <c r="P28" s="245"/>
      <c r="Q28" s="184"/>
    </row>
    <row r="29" spans="1:17" ht="15.75" customHeight="1">
      <c r="A29" s="489">
        <v>20</v>
      </c>
      <c r="B29" s="490" t="s">
        <v>104</v>
      </c>
      <c r="C29" s="495">
        <v>4865041</v>
      </c>
      <c r="D29" s="48" t="s">
        <v>13</v>
      </c>
      <c r="E29" s="49" t="s">
        <v>361</v>
      </c>
      <c r="F29" s="504">
        <v>1100</v>
      </c>
      <c r="G29" s="448">
        <v>999998</v>
      </c>
      <c r="H29" s="449">
        <v>999998</v>
      </c>
      <c r="I29" s="524">
        <f t="shared" si="6"/>
        <v>0</v>
      </c>
      <c r="J29" s="524">
        <f t="shared" si="3"/>
        <v>0</v>
      </c>
      <c r="K29" s="524">
        <f t="shared" si="0"/>
        <v>0</v>
      </c>
      <c r="L29" s="448">
        <v>814485</v>
      </c>
      <c r="M29" s="449">
        <v>817023</v>
      </c>
      <c r="N29" s="524">
        <f t="shared" si="7"/>
        <v>-2538</v>
      </c>
      <c r="O29" s="524">
        <f t="shared" si="5"/>
        <v>-2791800</v>
      </c>
      <c r="P29" s="524">
        <f t="shared" si="1"/>
        <v>-2.7918</v>
      </c>
      <c r="Q29" s="184"/>
    </row>
    <row r="30" spans="1:17" ht="15.75" customHeight="1">
      <c r="A30" s="489">
        <v>21</v>
      </c>
      <c r="B30" s="490" t="s">
        <v>105</v>
      </c>
      <c r="C30" s="495">
        <v>4865042</v>
      </c>
      <c r="D30" s="48" t="s">
        <v>13</v>
      </c>
      <c r="E30" s="49" t="s">
        <v>361</v>
      </c>
      <c r="F30" s="504">
        <v>1100</v>
      </c>
      <c r="G30" s="448">
        <v>999999</v>
      </c>
      <c r="H30" s="449">
        <v>999999</v>
      </c>
      <c r="I30" s="524">
        <f t="shared" si="6"/>
        <v>0</v>
      </c>
      <c r="J30" s="524">
        <f t="shared" si="3"/>
        <v>0</v>
      </c>
      <c r="K30" s="524">
        <f t="shared" si="0"/>
        <v>0</v>
      </c>
      <c r="L30" s="448">
        <v>856856</v>
      </c>
      <c r="M30" s="449">
        <v>859355</v>
      </c>
      <c r="N30" s="524">
        <f t="shared" si="7"/>
        <v>-2499</v>
      </c>
      <c r="O30" s="524">
        <f t="shared" si="5"/>
        <v>-2748900</v>
      </c>
      <c r="P30" s="524">
        <f t="shared" si="1"/>
        <v>-2.7489</v>
      </c>
      <c r="Q30" s="184"/>
    </row>
    <row r="31" spans="1:17" ht="15.75" customHeight="1">
      <c r="A31" s="489">
        <v>22</v>
      </c>
      <c r="B31" s="490" t="s">
        <v>383</v>
      </c>
      <c r="C31" s="495">
        <v>4864943</v>
      </c>
      <c r="D31" s="48" t="s">
        <v>13</v>
      </c>
      <c r="E31" s="49" t="s">
        <v>361</v>
      </c>
      <c r="F31" s="504">
        <v>1000</v>
      </c>
      <c r="G31" s="448">
        <v>991968</v>
      </c>
      <c r="H31" s="449">
        <v>991969</v>
      </c>
      <c r="I31" s="524">
        <f>G31-H31</f>
        <v>-1</v>
      </c>
      <c r="J31" s="524">
        <f>$F31*I31</f>
        <v>-1000</v>
      </c>
      <c r="K31" s="524">
        <f>J31/1000000</f>
        <v>-0.001</v>
      </c>
      <c r="L31" s="448">
        <v>9919</v>
      </c>
      <c r="M31" s="449">
        <v>10042</v>
      </c>
      <c r="N31" s="524">
        <f>L31-M31</f>
        <v>-123</v>
      </c>
      <c r="O31" s="524">
        <f>$F31*N31</f>
        <v>-123000</v>
      </c>
      <c r="P31" s="524">
        <f>O31/1000000</f>
        <v>-0.123</v>
      </c>
      <c r="Q31" s="184"/>
    </row>
    <row r="32" spans="1:17" ht="15.75" customHeight="1">
      <c r="A32" s="489"/>
      <c r="B32" s="492" t="s">
        <v>35</v>
      </c>
      <c r="C32" s="495"/>
      <c r="D32" s="48"/>
      <c r="E32" s="48"/>
      <c r="F32" s="504"/>
      <c r="G32" s="448"/>
      <c r="H32" s="449"/>
      <c r="I32" s="524"/>
      <c r="J32" s="524"/>
      <c r="K32" s="245">
        <f>SUM(K16:K31)</f>
        <v>0.0039000000000000007</v>
      </c>
      <c r="L32" s="525"/>
      <c r="M32" s="524"/>
      <c r="N32" s="524"/>
      <c r="O32" s="524"/>
      <c r="P32" s="245">
        <f>SUM(P16:P31)</f>
        <v>-5.0066</v>
      </c>
      <c r="Q32" s="184"/>
    </row>
    <row r="33" spans="1:17" ht="15.75" customHeight="1">
      <c r="A33" s="489">
        <v>23</v>
      </c>
      <c r="B33" s="490" t="s">
        <v>106</v>
      </c>
      <c r="C33" s="495">
        <v>4864910</v>
      </c>
      <c r="D33" s="48" t="s">
        <v>13</v>
      </c>
      <c r="E33" s="49" t="s">
        <v>361</v>
      </c>
      <c r="F33" s="504">
        <v>-1000</v>
      </c>
      <c r="G33" s="448">
        <v>964880</v>
      </c>
      <c r="H33" s="449">
        <v>964880</v>
      </c>
      <c r="I33" s="524">
        <f t="shared" si="6"/>
        <v>0</v>
      </c>
      <c r="J33" s="524">
        <f t="shared" si="3"/>
        <v>0</v>
      </c>
      <c r="K33" s="524">
        <f t="shared" si="0"/>
        <v>0</v>
      </c>
      <c r="L33" s="448">
        <v>976162</v>
      </c>
      <c r="M33" s="449">
        <v>977591</v>
      </c>
      <c r="N33" s="524">
        <f t="shared" si="7"/>
        <v>-1429</v>
      </c>
      <c r="O33" s="524">
        <f t="shared" si="5"/>
        <v>1429000</v>
      </c>
      <c r="P33" s="524">
        <f t="shared" si="1"/>
        <v>1.429</v>
      </c>
      <c r="Q33" s="184"/>
    </row>
    <row r="34" spans="1:17" ht="15.75" customHeight="1">
      <c r="A34" s="489">
        <v>24</v>
      </c>
      <c r="B34" s="490" t="s">
        <v>107</v>
      </c>
      <c r="C34" s="495">
        <v>4864911</v>
      </c>
      <c r="D34" s="48" t="s">
        <v>13</v>
      </c>
      <c r="E34" s="49" t="s">
        <v>361</v>
      </c>
      <c r="F34" s="504">
        <v>-1000</v>
      </c>
      <c r="G34" s="448">
        <v>981038</v>
      </c>
      <c r="H34" s="449">
        <v>981038</v>
      </c>
      <c r="I34" s="524">
        <f t="shared" si="6"/>
        <v>0</v>
      </c>
      <c r="J34" s="524">
        <f t="shared" si="3"/>
        <v>0</v>
      </c>
      <c r="K34" s="524">
        <f t="shared" si="0"/>
        <v>0</v>
      </c>
      <c r="L34" s="448">
        <v>979748</v>
      </c>
      <c r="M34" s="449">
        <v>982821</v>
      </c>
      <c r="N34" s="524">
        <f t="shared" si="7"/>
        <v>-3073</v>
      </c>
      <c r="O34" s="524">
        <f t="shared" si="5"/>
        <v>3073000</v>
      </c>
      <c r="P34" s="524">
        <f t="shared" si="1"/>
        <v>3.073</v>
      </c>
      <c r="Q34" s="184"/>
    </row>
    <row r="35" spans="1:17" ht="15.75" customHeight="1">
      <c r="A35" s="489">
        <v>25</v>
      </c>
      <c r="B35" s="545" t="s">
        <v>149</v>
      </c>
      <c r="C35" s="505">
        <v>4902571</v>
      </c>
      <c r="D35" s="14" t="s">
        <v>13</v>
      </c>
      <c r="E35" s="49" t="s">
        <v>361</v>
      </c>
      <c r="F35" s="505">
        <v>300</v>
      </c>
      <c r="G35" s="448">
        <v>41</v>
      </c>
      <c r="H35" s="449">
        <v>41</v>
      </c>
      <c r="I35" s="524">
        <f t="shared" si="6"/>
        <v>0</v>
      </c>
      <c r="J35" s="524">
        <f t="shared" si="3"/>
        <v>0</v>
      </c>
      <c r="K35" s="524">
        <f t="shared" si="0"/>
        <v>0</v>
      </c>
      <c r="L35" s="448">
        <v>28</v>
      </c>
      <c r="M35" s="449">
        <v>28</v>
      </c>
      <c r="N35" s="524">
        <f t="shared" si="7"/>
        <v>0</v>
      </c>
      <c r="O35" s="524">
        <f t="shared" si="5"/>
        <v>0</v>
      </c>
      <c r="P35" s="524">
        <f t="shared" si="1"/>
        <v>0</v>
      </c>
      <c r="Q35" s="184"/>
    </row>
    <row r="36" spans="1:17" ht="15.75" customHeight="1">
      <c r="A36" s="489"/>
      <c r="B36" s="492" t="s">
        <v>29</v>
      </c>
      <c r="C36" s="495"/>
      <c r="D36" s="48"/>
      <c r="E36" s="48"/>
      <c r="F36" s="504"/>
      <c r="G36" s="448"/>
      <c r="H36" s="449"/>
      <c r="I36" s="524"/>
      <c r="J36" s="524"/>
      <c r="K36" s="524"/>
      <c r="L36" s="525"/>
      <c r="M36" s="524"/>
      <c r="N36" s="524"/>
      <c r="O36" s="524"/>
      <c r="P36" s="524"/>
      <c r="Q36" s="184"/>
    </row>
    <row r="37" spans="1:17" ht="15.75" customHeight="1">
      <c r="A37" s="489">
        <v>26</v>
      </c>
      <c r="B37" s="431" t="s">
        <v>49</v>
      </c>
      <c r="C37" s="495">
        <v>4864830</v>
      </c>
      <c r="D37" s="52" t="s">
        <v>13</v>
      </c>
      <c r="E37" s="49" t="s">
        <v>361</v>
      </c>
      <c r="F37" s="504">
        <v>1000</v>
      </c>
      <c r="G37" s="448">
        <v>1237</v>
      </c>
      <c r="H37" s="449">
        <v>1237</v>
      </c>
      <c r="I37" s="524">
        <f t="shared" si="6"/>
        <v>0</v>
      </c>
      <c r="J37" s="524">
        <f t="shared" si="3"/>
        <v>0</v>
      </c>
      <c r="K37" s="524">
        <f t="shared" si="0"/>
        <v>0</v>
      </c>
      <c r="L37" s="448">
        <v>60416</v>
      </c>
      <c r="M37" s="449">
        <v>58796</v>
      </c>
      <c r="N37" s="524">
        <f t="shared" si="7"/>
        <v>1620</v>
      </c>
      <c r="O37" s="524">
        <f t="shared" si="5"/>
        <v>1620000</v>
      </c>
      <c r="P37" s="524">
        <f t="shared" si="1"/>
        <v>1.62</v>
      </c>
      <c r="Q37" s="184"/>
    </row>
    <row r="38" spans="1:17" ht="15.75" customHeight="1">
      <c r="A38" s="489"/>
      <c r="B38" s="492" t="s">
        <v>108</v>
      </c>
      <c r="C38" s="495"/>
      <c r="D38" s="48"/>
      <c r="E38" s="48"/>
      <c r="F38" s="504"/>
      <c r="G38" s="448"/>
      <c r="H38" s="449"/>
      <c r="I38" s="524"/>
      <c r="J38" s="524"/>
      <c r="K38" s="524"/>
      <c r="L38" s="525"/>
      <c r="M38" s="524"/>
      <c r="N38" s="524"/>
      <c r="O38" s="524"/>
      <c r="P38" s="524"/>
      <c r="Q38" s="184"/>
    </row>
    <row r="39" spans="1:17" ht="15.75" customHeight="1">
      <c r="A39" s="489">
        <v>27</v>
      </c>
      <c r="B39" s="490" t="s">
        <v>109</v>
      </c>
      <c r="C39" s="495">
        <v>4864962</v>
      </c>
      <c r="D39" s="48" t="s">
        <v>13</v>
      </c>
      <c r="E39" s="49" t="s">
        <v>361</v>
      </c>
      <c r="F39" s="504">
        <v>-1000</v>
      </c>
      <c r="G39" s="448">
        <v>10492</v>
      </c>
      <c r="H39" s="449">
        <v>10486</v>
      </c>
      <c r="I39" s="524">
        <f t="shared" si="6"/>
        <v>6</v>
      </c>
      <c r="J39" s="524">
        <f t="shared" si="3"/>
        <v>-6000</v>
      </c>
      <c r="K39" s="524">
        <f t="shared" si="0"/>
        <v>-0.006</v>
      </c>
      <c r="L39" s="448">
        <v>973474</v>
      </c>
      <c r="M39" s="449">
        <v>974314</v>
      </c>
      <c r="N39" s="524">
        <f t="shared" si="7"/>
        <v>-840</v>
      </c>
      <c r="O39" s="524">
        <f t="shared" si="5"/>
        <v>840000</v>
      </c>
      <c r="P39" s="524">
        <f t="shared" si="1"/>
        <v>0.84</v>
      </c>
      <c r="Q39" s="184"/>
    </row>
    <row r="40" spans="1:17" ht="15.75" customHeight="1">
      <c r="A40" s="489">
        <v>28</v>
      </c>
      <c r="B40" s="490" t="s">
        <v>110</v>
      </c>
      <c r="C40" s="495">
        <v>4865033</v>
      </c>
      <c r="D40" s="48" t="s">
        <v>13</v>
      </c>
      <c r="E40" s="49" t="s">
        <v>361</v>
      </c>
      <c r="F40" s="504">
        <v>-1000</v>
      </c>
      <c r="G40" s="448">
        <v>7059</v>
      </c>
      <c r="H40" s="449">
        <v>7048</v>
      </c>
      <c r="I40" s="524">
        <f t="shared" si="6"/>
        <v>11</v>
      </c>
      <c r="J40" s="524">
        <f t="shared" si="3"/>
        <v>-11000</v>
      </c>
      <c r="K40" s="524">
        <f t="shared" si="0"/>
        <v>-0.011</v>
      </c>
      <c r="L40" s="448">
        <v>975542</v>
      </c>
      <c r="M40" s="449">
        <v>976277</v>
      </c>
      <c r="N40" s="524">
        <f t="shared" si="7"/>
        <v>-735</v>
      </c>
      <c r="O40" s="524">
        <f t="shared" si="5"/>
        <v>735000</v>
      </c>
      <c r="P40" s="524">
        <f t="shared" si="1"/>
        <v>0.735</v>
      </c>
      <c r="Q40" s="184"/>
    </row>
    <row r="41" spans="1:17" ht="15.75" customHeight="1">
      <c r="A41" s="489">
        <v>29</v>
      </c>
      <c r="B41" s="490" t="s">
        <v>111</v>
      </c>
      <c r="C41" s="495">
        <v>5128420</v>
      </c>
      <c r="D41" s="48" t="s">
        <v>13</v>
      </c>
      <c r="E41" s="49" t="s">
        <v>361</v>
      </c>
      <c r="F41" s="504">
        <v>-1000</v>
      </c>
      <c r="G41" s="448">
        <v>523</v>
      </c>
      <c r="H41" s="449">
        <v>79</v>
      </c>
      <c r="I41" s="524">
        <f>G41-H41</f>
        <v>444</v>
      </c>
      <c r="J41" s="524">
        <f t="shared" si="3"/>
        <v>-444000</v>
      </c>
      <c r="K41" s="524">
        <f t="shared" si="0"/>
        <v>-0.444</v>
      </c>
      <c r="L41" s="448">
        <v>999983</v>
      </c>
      <c r="M41" s="449">
        <v>999968</v>
      </c>
      <c r="N41" s="524">
        <f>L41-M41</f>
        <v>15</v>
      </c>
      <c r="O41" s="524">
        <f t="shared" si="5"/>
        <v>-15000</v>
      </c>
      <c r="P41" s="524">
        <f t="shared" si="1"/>
        <v>-0.015</v>
      </c>
      <c r="Q41" s="583"/>
    </row>
    <row r="42" spans="1:17" ht="15.75" customHeight="1">
      <c r="A42" s="489">
        <v>30</v>
      </c>
      <c r="B42" s="431" t="s">
        <v>112</v>
      </c>
      <c r="C42" s="495">
        <v>4864935</v>
      </c>
      <c r="D42" s="48" t="s">
        <v>13</v>
      </c>
      <c r="E42" s="49" t="s">
        <v>361</v>
      </c>
      <c r="F42" s="504">
        <v>-1000</v>
      </c>
      <c r="G42" s="448">
        <v>989534</v>
      </c>
      <c r="H42" s="449">
        <v>989453</v>
      </c>
      <c r="I42" s="524">
        <f t="shared" si="6"/>
        <v>81</v>
      </c>
      <c r="J42" s="524">
        <f t="shared" si="3"/>
        <v>-81000</v>
      </c>
      <c r="K42" s="524">
        <f t="shared" si="0"/>
        <v>-0.081</v>
      </c>
      <c r="L42" s="448">
        <v>995500</v>
      </c>
      <c r="M42" s="449">
        <v>995751</v>
      </c>
      <c r="N42" s="524">
        <f t="shared" si="7"/>
        <v>-251</v>
      </c>
      <c r="O42" s="524">
        <f t="shared" si="5"/>
        <v>251000</v>
      </c>
      <c r="P42" s="524">
        <f t="shared" si="1"/>
        <v>0.251</v>
      </c>
      <c r="Q42" s="232"/>
    </row>
    <row r="43" spans="1:17" ht="15.75" customHeight="1">
      <c r="A43" s="489"/>
      <c r="B43" s="492" t="s">
        <v>45</v>
      </c>
      <c r="C43" s="495"/>
      <c r="D43" s="48"/>
      <c r="E43" s="48"/>
      <c r="F43" s="504"/>
      <c r="G43" s="448"/>
      <c r="H43" s="449"/>
      <c r="I43" s="524"/>
      <c r="J43" s="524"/>
      <c r="K43" s="524"/>
      <c r="L43" s="525"/>
      <c r="M43" s="524"/>
      <c r="N43" s="524"/>
      <c r="O43" s="524"/>
      <c r="P43" s="524"/>
      <c r="Q43" s="184"/>
    </row>
    <row r="44" spans="1:17" ht="15.75" customHeight="1">
      <c r="A44" s="489"/>
      <c r="B44" s="491" t="s">
        <v>19</v>
      </c>
      <c r="C44" s="495"/>
      <c r="D44" s="52"/>
      <c r="E44" s="52"/>
      <c r="F44" s="504"/>
      <c r="G44" s="448"/>
      <c r="H44" s="449"/>
      <c r="I44" s="524"/>
      <c r="J44" s="524"/>
      <c r="K44" s="524"/>
      <c r="L44" s="525"/>
      <c r="M44" s="524"/>
      <c r="N44" s="524"/>
      <c r="O44" s="524"/>
      <c r="P44" s="524"/>
      <c r="Q44" s="184"/>
    </row>
    <row r="45" spans="1:17" ht="15.75" customHeight="1">
      <c r="A45" s="489">
        <v>31</v>
      </c>
      <c r="B45" s="490" t="s">
        <v>20</v>
      </c>
      <c r="C45" s="495">
        <v>4864808</v>
      </c>
      <c r="D45" s="48" t="s">
        <v>13</v>
      </c>
      <c r="E45" s="49" t="s">
        <v>361</v>
      </c>
      <c r="F45" s="504">
        <v>200</v>
      </c>
      <c r="G45" s="448"/>
      <c r="H45" s="449"/>
      <c r="I45" s="524">
        <f>G45-H45</f>
        <v>0</v>
      </c>
      <c r="J45" s="524">
        <f>$F45*I45</f>
        <v>0</v>
      </c>
      <c r="K45" s="524">
        <f>J45/1000000</f>
        <v>0</v>
      </c>
      <c r="L45" s="448"/>
      <c r="M45" s="449"/>
      <c r="N45" s="524">
        <f>L45-M45</f>
        <v>0</v>
      </c>
      <c r="O45" s="524">
        <f>$F45*N45</f>
        <v>0</v>
      </c>
      <c r="P45" s="524">
        <f>O45/1000000</f>
        <v>0</v>
      </c>
      <c r="Q45" s="582"/>
    </row>
    <row r="46" spans="1:17" ht="15.75" customHeight="1">
      <c r="A46" s="489">
        <v>32</v>
      </c>
      <c r="B46" s="490" t="s">
        <v>21</v>
      </c>
      <c r="C46" s="495">
        <v>4864841</v>
      </c>
      <c r="D46" s="48" t="s">
        <v>13</v>
      </c>
      <c r="E46" s="49" t="s">
        <v>361</v>
      </c>
      <c r="F46" s="504">
        <v>1000</v>
      </c>
      <c r="G46" s="448">
        <v>13350</v>
      </c>
      <c r="H46" s="449">
        <v>13350</v>
      </c>
      <c r="I46" s="524">
        <f t="shared" si="6"/>
        <v>0</v>
      </c>
      <c r="J46" s="524">
        <f t="shared" si="3"/>
        <v>0</v>
      </c>
      <c r="K46" s="524">
        <f t="shared" si="0"/>
        <v>0</v>
      </c>
      <c r="L46" s="448">
        <v>25939</v>
      </c>
      <c r="M46" s="449">
        <v>25521</v>
      </c>
      <c r="N46" s="524">
        <f t="shared" si="7"/>
        <v>418</v>
      </c>
      <c r="O46" s="524">
        <f t="shared" si="5"/>
        <v>418000</v>
      </c>
      <c r="P46" s="524">
        <f t="shared" si="1"/>
        <v>0.418</v>
      </c>
      <c r="Q46" s="184"/>
    </row>
    <row r="47" spans="1:17" ht="15.75" customHeight="1">
      <c r="A47" s="489"/>
      <c r="B47" s="492" t="s">
        <v>122</v>
      </c>
      <c r="C47" s="495"/>
      <c r="D47" s="48"/>
      <c r="E47" s="48"/>
      <c r="F47" s="504"/>
      <c r="G47" s="448"/>
      <c r="H47" s="449"/>
      <c r="I47" s="524"/>
      <c r="J47" s="524"/>
      <c r="K47" s="524"/>
      <c r="L47" s="525"/>
      <c r="M47" s="524"/>
      <c r="N47" s="524"/>
      <c r="O47" s="524"/>
      <c r="P47" s="524"/>
      <c r="Q47" s="184"/>
    </row>
    <row r="48" spans="1:17" ht="15.75" customHeight="1">
      <c r="A48" s="489">
        <v>33</v>
      </c>
      <c r="B48" s="490" t="s">
        <v>123</v>
      </c>
      <c r="C48" s="495">
        <v>4865134</v>
      </c>
      <c r="D48" s="48" t="s">
        <v>13</v>
      </c>
      <c r="E48" s="49" t="s">
        <v>361</v>
      </c>
      <c r="F48" s="504">
        <v>100</v>
      </c>
      <c r="G48" s="448">
        <v>97242</v>
      </c>
      <c r="H48" s="449">
        <v>97413</v>
      </c>
      <c r="I48" s="524">
        <f t="shared" si="6"/>
        <v>-171</v>
      </c>
      <c r="J48" s="524">
        <f t="shared" si="3"/>
        <v>-17100</v>
      </c>
      <c r="K48" s="524">
        <f t="shared" si="0"/>
        <v>-0.0171</v>
      </c>
      <c r="L48" s="448">
        <v>1653</v>
      </c>
      <c r="M48" s="449">
        <v>1704</v>
      </c>
      <c r="N48" s="524">
        <f t="shared" si="7"/>
        <v>-51</v>
      </c>
      <c r="O48" s="524">
        <f t="shared" si="5"/>
        <v>-5100</v>
      </c>
      <c r="P48" s="524">
        <f t="shared" si="1"/>
        <v>-0.0051</v>
      </c>
      <c r="Q48" s="184"/>
    </row>
    <row r="49" spans="1:17" ht="15.75" customHeight="1" thickBot="1">
      <c r="A49" s="493">
        <v>34</v>
      </c>
      <c r="B49" s="432" t="s">
        <v>124</v>
      </c>
      <c r="C49" s="496">
        <v>4865135</v>
      </c>
      <c r="D49" s="57" t="s">
        <v>13</v>
      </c>
      <c r="E49" s="55" t="s">
        <v>361</v>
      </c>
      <c r="F49" s="506">
        <v>100</v>
      </c>
      <c r="G49" s="453">
        <v>63206</v>
      </c>
      <c r="H49" s="454">
        <v>62006</v>
      </c>
      <c r="I49" s="526">
        <f t="shared" si="6"/>
        <v>1200</v>
      </c>
      <c r="J49" s="526">
        <f t="shared" si="3"/>
        <v>120000</v>
      </c>
      <c r="K49" s="526">
        <f t="shared" si="0"/>
        <v>0.12</v>
      </c>
      <c r="L49" s="453">
        <v>999901</v>
      </c>
      <c r="M49" s="454">
        <v>999676</v>
      </c>
      <c r="N49" s="526">
        <f t="shared" si="7"/>
        <v>225</v>
      </c>
      <c r="O49" s="526">
        <f t="shared" si="5"/>
        <v>22500</v>
      </c>
      <c r="P49" s="526">
        <f t="shared" si="1"/>
        <v>0.0225</v>
      </c>
      <c r="Q49" s="185"/>
    </row>
    <row r="50" spans="6:16" ht="15.75" thickTop="1">
      <c r="F50" s="246"/>
      <c r="I50" s="19"/>
      <c r="J50" s="19"/>
      <c r="K50" s="19"/>
      <c r="N50" s="19"/>
      <c r="O50" s="19"/>
      <c r="P50" s="19"/>
    </row>
    <row r="51" spans="2:16" ht="16.5">
      <c r="B51" s="18" t="s">
        <v>143</v>
      </c>
      <c r="F51" s="246"/>
      <c r="I51" s="19"/>
      <c r="J51" s="19"/>
      <c r="K51" s="532">
        <f>SUM(K8:K49)-K32</f>
        <v>-0.4314</v>
      </c>
      <c r="N51" s="19"/>
      <c r="O51" s="19"/>
      <c r="P51" s="532">
        <f>SUM(P8:P49)-P32</f>
        <v>1.7546999999999997</v>
      </c>
    </row>
    <row r="52" spans="2:16" ht="15">
      <c r="B52" s="18"/>
      <c r="F52" s="246"/>
      <c r="I52" s="19"/>
      <c r="J52" s="19"/>
      <c r="K52" s="35"/>
      <c r="N52" s="19"/>
      <c r="O52" s="19"/>
      <c r="P52" s="35"/>
    </row>
    <row r="53" spans="2:16" ht="16.5">
      <c r="B53" s="18" t="s">
        <v>144</v>
      </c>
      <c r="F53" s="246"/>
      <c r="I53" s="19"/>
      <c r="J53" s="19"/>
      <c r="K53" s="532">
        <f>SUM(K51:K52)</f>
        <v>-0.4314</v>
      </c>
      <c r="N53" s="19"/>
      <c r="O53" s="19"/>
      <c r="P53" s="532">
        <f>SUM(P51:P52)</f>
        <v>1.7546999999999997</v>
      </c>
    </row>
    <row r="54" ht="15">
      <c r="F54" s="246"/>
    </row>
    <row r="55" spans="6:17" ht="15">
      <c r="F55" s="246"/>
      <c r="Q55" s="313" t="str">
        <f>NDPL!$Q$1</f>
        <v>JUNE-2012</v>
      </c>
    </row>
    <row r="56" ht="15">
      <c r="F56" s="246"/>
    </row>
    <row r="57" spans="6:17" ht="15">
      <c r="F57" s="246"/>
      <c r="Q57" s="313"/>
    </row>
    <row r="58" spans="1:16" ht="18.75" thickBot="1">
      <c r="A58" s="110" t="s">
        <v>260</v>
      </c>
      <c r="F58" s="246"/>
      <c r="G58" s="7"/>
      <c r="H58" s="7"/>
      <c r="I58" s="58" t="s">
        <v>8</v>
      </c>
      <c r="J58" s="21"/>
      <c r="K58" s="21"/>
      <c r="L58" s="21"/>
      <c r="M58" s="21"/>
      <c r="N58" s="58" t="s">
        <v>7</v>
      </c>
      <c r="O58" s="21"/>
      <c r="P58" s="21"/>
    </row>
    <row r="59" spans="1:17" ht="39.75" thickBot="1" thickTop="1">
      <c r="A59" s="43" t="s">
        <v>9</v>
      </c>
      <c r="B59" s="40" t="s">
        <v>10</v>
      </c>
      <c r="C59" s="41" t="s">
        <v>1</v>
      </c>
      <c r="D59" s="41" t="s">
        <v>2</v>
      </c>
      <c r="E59" s="41" t="s">
        <v>3</v>
      </c>
      <c r="F59" s="41" t="s">
        <v>11</v>
      </c>
      <c r="G59" s="43" t="str">
        <f>NDPL!G5</f>
        <v>FINAL READING 01/07/12</v>
      </c>
      <c r="H59" s="41" t="str">
        <f>NDPL!H5</f>
        <v>INTIAL READING 01/06/12</v>
      </c>
      <c r="I59" s="41" t="s">
        <v>4</v>
      </c>
      <c r="J59" s="41" t="s">
        <v>5</v>
      </c>
      <c r="K59" s="41" t="s">
        <v>6</v>
      </c>
      <c r="L59" s="43" t="str">
        <f>NDPL!G5</f>
        <v>FINAL READING 01/07/12</v>
      </c>
      <c r="M59" s="41" t="str">
        <f>NDPL!H5</f>
        <v>INTIAL READING 01/06/12</v>
      </c>
      <c r="N59" s="41" t="s">
        <v>4</v>
      </c>
      <c r="O59" s="41" t="s">
        <v>5</v>
      </c>
      <c r="P59" s="41" t="s">
        <v>6</v>
      </c>
      <c r="Q59" s="42" t="s">
        <v>324</v>
      </c>
    </row>
    <row r="60" spans="1:16" ht="17.25" thickBot="1" thickTop="1">
      <c r="A60" s="22"/>
      <c r="B60" s="112"/>
      <c r="C60" s="22"/>
      <c r="D60" s="22"/>
      <c r="E60" s="22"/>
      <c r="F60" s="434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7" ht="15.75" customHeight="1" thickTop="1">
      <c r="A61" s="487"/>
      <c r="B61" s="488" t="s">
        <v>129</v>
      </c>
      <c r="C61" s="44"/>
      <c r="D61" s="44"/>
      <c r="E61" s="44"/>
      <c r="F61" s="435"/>
      <c r="G61" s="36"/>
      <c r="H61" s="27"/>
      <c r="I61" s="27"/>
      <c r="J61" s="27"/>
      <c r="K61" s="27"/>
      <c r="L61" s="36"/>
      <c r="M61" s="27"/>
      <c r="N61" s="27"/>
      <c r="O61" s="27"/>
      <c r="P61" s="27"/>
      <c r="Q61" s="183"/>
    </row>
    <row r="62" spans="1:17" ht="15.75" customHeight="1">
      <c r="A62" s="489">
        <v>1</v>
      </c>
      <c r="B62" s="490" t="s">
        <v>16</v>
      </c>
      <c r="C62" s="495">
        <v>4864968</v>
      </c>
      <c r="D62" s="48" t="s">
        <v>13</v>
      </c>
      <c r="E62" s="49" t="s">
        <v>361</v>
      </c>
      <c r="F62" s="504">
        <v>-1000</v>
      </c>
      <c r="G62" s="448">
        <v>996818</v>
      </c>
      <c r="H62" s="449">
        <v>996818</v>
      </c>
      <c r="I62" s="449">
        <f>G62-H62</f>
        <v>0</v>
      </c>
      <c r="J62" s="449">
        <f>$F62*I62</f>
        <v>0</v>
      </c>
      <c r="K62" s="449">
        <f>J62/1000000</f>
        <v>0</v>
      </c>
      <c r="L62" s="448">
        <v>936858</v>
      </c>
      <c r="M62" s="449">
        <v>937719</v>
      </c>
      <c r="N62" s="449">
        <f>L62-M62</f>
        <v>-861</v>
      </c>
      <c r="O62" s="449">
        <f>$F62*N62</f>
        <v>861000</v>
      </c>
      <c r="P62" s="449">
        <f>O62/1000000</f>
        <v>0.861</v>
      </c>
      <c r="Q62" s="184"/>
    </row>
    <row r="63" spans="1:17" ht="15.75" customHeight="1">
      <c r="A63" s="489">
        <v>2</v>
      </c>
      <c r="B63" s="490" t="s">
        <v>17</v>
      </c>
      <c r="C63" s="495">
        <v>4864980</v>
      </c>
      <c r="D63" s="48" t="s">
        <v>13</v>
      </c>
      <c r="E63" s="49" t="s">
        <v>361</v>
      </c>
      <c r="F63" s="504">
        <v>-1000</v>
      </c>
      <c r="G63" s="448">
        <v>15159</v>
      </c>
      <c r="H63" s="449">
        <v>15159</v>
      </c>
      <c r="I63" s="449">
        <f>G63-H63</f>
        <v>0</v>
      </c>
      <c r="J63" s="449">
        <f>$F63*I63</f>
        <v>0</v>
      </c>
      <c r="K63" s="449">
        <f>J63/1000000</f>
        <v>0</v>
      </c>
      <c r="L63" s="448">
        <v>955821</v>
      </c>
      <c r="M63" s="449">
        <v>956363</v>
      </c>
      <c r="N63" s="449">
        <f>L63-M63</f>
        <v>-542</v>
      </c>
      <c r="O63" s="449">
        <f>$F63*N63</f>
        <v>542000</v>
      </c>
      <c r="P63" s="449">
        <f>O63/1000000</f>
        <v>0.542</v>
      </c>
      <c r="Q63" s="184"/>
    </row>
    <row r="64" spans="1:17" ht="15.75" customHeight="1">
      <c r="A64" s="489">
        <v>3</v>
      </c>
      <c r="B64" s="490" t="s">
        <v>18</v>
      </c>
      <c r="C64" s="495">
        <v>4864981</v>
      </c>
      <c r="D64" s="48" t="s">
        <v>13</v>
      </c>
      <c r="E64" s="49" t="s">
        <v>361</v>
      </c>
      <c r="F64" s="504">
        <v>-1000</v>
      </c>
      <c r="G64" s="448">
        <v>12904</v>
      </c>
      <c r="H64" s="449">
        <v>12904</v>
      </c>
      <c r="I64" s="449">
        <f>G64-H64</f>
        <v>0</v>
      </c>
      <c r="J64" s="449">
        <f>$F64*I64</f>
        <v>0</v>
      </c>
      <c r="K64" s="449">
        <f>J64/1000000</f>
        <v>0</v>
      </c>
      <c r="L64" s="448">
        <v>943033</v>
      </c>
      <c r="M64" s="449">
        <v>944152</v>
      </c>
      <c r="N64" s="449">
        <f>L64-M64</f>
        <v>-1119</v>
      </c>
      <c r="O64" s="449">
        <f>$F64*N64</f>
        <v>1119000</v>
      </c>
      <c r="P64" s="449">
        <f>O64/1000000</f>
        <v>1.119</v>
      </c>
      <c r="Q64" s="184"/>
    </row>
    <row r="65" spans="1:17" ht="15.75" customHeight="1">
      <c r="A65" s="489"/>
      <c r="B65" s="491" t="s">
        <v>130</v>
      </c>
      <c r="C65" s="495"/>
      <c r="D65" s="52"/>
      <c r="E65" s="52"/>
      <c r="F65" s="504"/>
      <c r="G65" s="448"/>
      <c r="H65" s="449"/>
      <c r="I65" s="527"/>
      <c r="J65" s="527"/>
      <c r="K65" s="527"/>
      <c r="L65" s="448"/>
      <c r="M65" s="527"/>
      <c r="N65" s="527"/>
      <c r="O65" s="527"/>
      <c r="P65" s="527"/>
      <c r="Q65" s="184"/>
    </row>
    <row r="66" spans="1:17" ht="15.75" customHeight="1">
      <c r="A66" s="489">
        <v>4</v>
      </c>
      <c r="B66" s="490" t="s">
        <v>131</v>
      </c>
      <c r="C66" s="495">
        <v>4864915</v>
      </c>
      <c r="D66" s="48" t="s">
        <v>13</v>
      </c>
      <c r="E66" s="49" t="s">
        <v>361</v>
      </c>
      <c r="F66" s="504">
        <v>-1000</v>
      </c>
      <c r="G66" s="448">
        <v>947984</v>
      </c>
      <c r="H66" s="449">
        <v>947983</v>
      </c>
      <c r="I66" s="527">
        <f aca="true" t="shared" si="8" ref="I66:I71">G66-H66</f>
        <v>1</v>
      </c>
      <c r="J66" s="527">
        <f aca="true" t="shared" si="9" ref="J66:J71">$F66*I66</f>
        <v>-1000</v>
      </c>
      <c r="K66" s="527">
        <f aca="true" t="shared" si="10" ref="K66:K71">J66/1000000</f>
        <v>-0.001</v>
      </c>
      <c r="L66" s="448">
        <v>993438</v>
      </c>
      <c r="M66" s="449">
        <v>993712</v>
      </c>
      <c r="N66" s="527">
        <f aca="true" t="shared" si="11" ref="N66:N71">L66-M66</f>
        <v>-274</v>
      </c>
      <c r="O66" s="527">
        <f aca="true" t="shared" si="12" ref="O66:O71">$F66*N66</f>
        <v>274000</v>
      </c>
      <c r="P66" s="527">
        <f aca="true" t="shared" si="13" ref="P66:P71">O66/1000000</f>
        <v>0.274</v>
      </c>
      <c r="Q66" s="184"/>
    </row>
    <row r="67" spans="1:17" ht="15.75" customHeight="1">
      <c r="A67" s="489">
        <v>5</v>
      </c>
      <c r="B67" s="490" t="s">
        <v>132</v>
      </c>
      <c r="C67" s="495">
        <v>4864993</v>
      </c>
      <c r="D67" s="48" t="s">
        <v>13</v>
      </c>
      <c r="E67" s="49" t="s">
        <v>361</v>
      </c>
      <c r="F67" s="504">
        <v>-1000</v>
      </c>
      <c r="G67" s="448">
        <v>938419</v>
      </c>
      <c r="H67" s="449">
        <v>938404</v>
      </c>
      <c r="I67" s="527">
        <f t="shared" si="8"/>
        <v>15</v>
      </c>
      <c r="J67" s="527">
        <f t="shared" si="9"/>
        <v>-15000</v>
      </c>
      <c r="K67" s="527">
        <f t="shared" si="10"/>
        <v>-0.015</v>
      </c>
      <c r="L67" s="448">
        <v>991753</v>
      </c>
      <c r="M67" s="449">
        <v>992009</v>
      </c>
      <c r="N67" s="527">
        <f t="shared" si="11"/>
        <v>-256</v>
      </c>
      <c r="O67" s="527">
        <f t="shared" si="12"/>
        <v>256000</v>
      </c>
      <c r="P67" s="527">
        <f t="shared" si="13"/>
        <v>0.256</v>
      </c>
      <c r="Q67" s="184"/>
    </row>
    <row r="68" spans="1:17" ht="15.75" customHeight="1">
      <c r="A68" s="489">
        <v>6</v>
      </c>
      <c r="B68" s="490" t="s">
        <v>133</v>
      </c>
      <c r="C68" s="495">
        <v>4864914</v>
      </c>
      <c r="D68" s="48" t="s">
        <v>13</v>
      </c>
      <c r="E68" s="49" t="s">
        <v>361</v>
      </c>
      <c r="F68" s="504">
        <v>-1000</v>
      </c>
      <c r="G68" s="448">
        <v>138</v>
      </c>
      <c r="H68" s="449">
        <v>129</v>
      </c>
      <c r="I68" s="527">
        <f t="shared" si="8"/>
        <v>9</v>
      </c>
      <c r="J68" s="527">
        <f t="shared" si="9"/>
        <v>-9000</v>
      </c>
      <c r="K68" s="527">
        <f t="shared" si="10"/>
        <v>-0.009</v>
      </c>
      <c r="L68" s="448">
        <v>993753</v>
      </c>
      <c r="M68" s="449">
        <v>993116</v>
      </c>
      <c r="N68" s="527">
        <f t="shared" si="11"/>
        <v>637</v>
      </c>
      <c r="O68" s="527">
        <f t="shared" si="12"/>
        <v>-637000</v>
      </c>
      <c r="P68" s="527">
        <f t="shared" si="13"/>
        <v>-0.637</v>
      </c>
      <c r="Q68" s="184"/>
    </row>
    <row r="69" spans="1:17" ht="15.75" customHeight="1">
      <c r="A69" s="489">
        <v>7</v>
      </c>
      <c r="B69" s="490" t="s">
        <v>134</v>
      </c>
      <c r="C69" s="495">
        <v>4865167</v>
      </c>
      <c r="D69" s="48" t="s">
        <v>13</v>
      </c>
      <c r="E69" s="49" t="s">
        <v>361</v>
      </c>
      <c r="F69" s="504">
        <v>-1000</v>
      </c>
      <c r="G69" s="448">
        <v>1655</v>
      </c>
      <c r="H69" s="449">
        <v>1655</v>
      </c>
      <c r="I69" s="527">
        <f t="shared" si="8"/>
        <v>0</v>
      </c>
      <c r="J69" s="527">
        <f t="shared" si="9"/>
        <v>0</v>
      </c>
      <c r="K69" s="527">
        <f t="shared" si="10"/>
        <v>0</v>
      </c>
      <c r="L69" s="448">
        <v>981867</v>
      </c>
      <c r="M69" s="449">
        <v>982918</v>
      </c>
      <c r="N69" s="527">
        <f t="shared" si="11"/>
        <v>-1051</v>
      </c>
      <c r="O69" s="527">
        <f t="shared" si="12"/>
        <v>1051000</v>
      </c>
      <c r="P69" s="527">
        <f t="shared" si="13"/>
        <v>1.051</v>
      </c>
      <c r="Q69" s="184"/>
    </row>
    <row r="70" spans="1:17" s="92" customFormat="1" ht="15">
      <c r="A70" s="584">
        <v>8</v>
      </c>
      <c r="B70" s="708" t="s">
        <v>135</v>
      </c>
      <c r="C70" s="709">
        <v>4864893</v>
      </c>
      <c r="D70" s="77" t="s">
        <v>13</v>
      </c>
      <c r="E70" s="78" t="s">
        <v>361</v>
      </c>
      <c r="F70" s="585">
        <v>-2000</v>
      </c>
      <c r="G70" s="448">
        <v>998631</v>
      </c>
      <c r="H70" s="449">
        <v>998631</v>
      </c>
      <c r="I70" s="527">
        <f>G70-H70</f>
        <v>0</v>
      </c>
      <c r="J70" s="527">
        <f t="shared" si="9"/>
        <v>0</v>
      </c>
      <c r="K70" s="527">
        <f t="shared" si="10"/>
        <v>0</v>
      </c>
      <c r="L70" s="448">
        <v>989399</v>
      </c>
      <c r="M70" s="449">
        <v>989312</v>
      </c>
      <c r="N70" s="527">
        <f>L70-M70</f>
        <v>87</v>
      </c>
      <c r="O70" s="527">
        <f t="shared" si="12"/>
        <v>-174000</v>
      </c>
      <c r="P70" s="527">
        <f t="shared" si="13"/>
        <v>-0.174</v>
      </c>
      <c r="Q70" s="586"/>
    </row>
    <row r="71" spans="1:17" ht="15.75" customHeight="1">
      <c r="A71" s="489">
        <v>9</v>
      </c>
      <c r="B71" s="490" t="s">
        <v>136</v>
      </c>
      <c r="C71" s="495">
        <v>4864918</v>
      </c>
      <c r="D71" s="48" t="s">
        <v>13</v>
      </c>
      <c r="E71" s="49" t="s">
        <v>361</v>
      </c>
      <c r="F71" s="504">
        <v>-1000</v>
      </c>
      <c r="G71" s="448"/>
      <c r="H71" s="449"/>
      <c r="I71" s="527">
        <f t="shared" si="8"/>
        <v>0</v>
      </c>
      <c r="J71" s="527">
        <f t="shared" si="9"/>
        <v>0</v>
      </c>
      <c r="K71" s="527">
        <f t="shared" si="10"/>
        <v>0</v>
      </c>
      <c r="L71" s="448"/>
      <c r="M71" s="449"/>
      <c r="N71" s="527">
        <f t="shared" si="11"/>
        <v>0</v>
      </c>
      <c r="O71" s="527">
        <f t="shared" si="12"/>
        <v>0</v>
      </c>
      <c r="P71" s="527">
        <f t="shared" si="13"/>
        <v>0</v>
      </c>
      <c r="Q71" s="184"/>
    </row>
    <row r="72" spans="1:17" ht="15.75" customHeight="1">
      <c r="A72" s="489"/>
      <c r="B72" s="492" t="s">
        <v>137</v>
      </c>
      <c r="C72" s="495"/>
      <c r="D72" s="48"/>
      <c r="E72" s="48"/>
      <c r="F72" s="504"/>
      <c r="G72" s="448"/>
      <c r="H72" s="449"/>
      <c r="I72" s="527"/>
      <c r="J72" s="527"/>
      <c r="K72" s="527"/>
      <c r="L72" s="448"/>
      <c r="M72" s="527"/>
      <c r="N72" s="527"/>
      <c r="O72" s="527"/>
      <c r="P72" s="527"/>
      <c r="Q72" s="184"/>
    </row>
    <row r="73" spans="1:17" ht="15.75" customHeight="1">
      <c r="A73" s="489">
        <v>10</v>
      </c>
      <c r="B73" s="490" t="s">
        <v>138</v>
      </c>
      <c r="C73" s="495">
        <v>4864916</v>
      </c>
      <c r="D73" s="48" t="s">
        <v>13</v>
      </c>
      <c r="E73" s="49" t="s">
        <v>361</v>
      </c>
      <c r="F73" s="504">
        <v>-1000</v>
      </c>
      <c r="G73" s="448">
        <v>12586</v>
      </c>
      <c r="H73" s="449">
        <v>12553</v>
      </c>
      <c r="I73" s="527">
        <f>G73-H73</f>
        <v>33</v>
      </c>
      <c r="J73" s="527">
        <f>$F73*I73</f>
        <v>-33000</v>
      </c>
      <c r="K73" s="527">
        <f>J73/1000000</f>
        <v>-0.033</v>
      </c>
      <c r="L73" s="448">
        <v>956264</v>
      </c>
      <c r="M73" s="449">
        <v>956470</v>
      </c>
      <c r="N73" s="527">
        <f>L73-M73</f>
        <v>-206</v>
      </c>
      <c r="O73" s="527">
        <f>$F73*N73</f>
        <v>206000</v>
      </c>
      <c r="P73" s="529">
        <f>O73/1000000</f>
        <v>0.206</v>
      </c>
      <c r="Q73" s="184"/>
    </row>
    <row r="74" spans="1:17" ht="15.75" customHeight="1">
      <c r="A74" s="489">
        <v>11</v>
      </c>
      <c r="B74" s="490" t="s">
        <v>139</v>
      </c>
      <c r="C74" s="495">
        <v>4864917</v>
      </c>
      <c r="D74" s="48" t="s">
        <v>13</v>
      </c>
      <c r="E74" s="49" t="s">
        <v>361</v>
      </c>
      <c r="F74" s="504">
        <v>-1000</v>
      </c>
      <c r="G74" s="448">
        <v>966045</v>
      </c>
      <c r="H74" s="449">
        <v>966045</v>
      </c>
      <c r="I74" s="527">
        <f>G74-H74</f>
        <v>0</v>
      </c>
      <c r="J74" s="527">
        <f>$F74*I74</f>
        <v>0</v>
      </c>
      <c r="K74" s="527">
        <f>J74/1000000</f>
        <v>0</v>
      </c>
      <c r="L74" s="448">
        <v>886440</v>
      </c>
      <c r="M74" s="449">
        <v>893280</v>
      </c>
      <c r="N74" s="527">
        <f>L74-M74</f>
        <v>-6840</v>
      </c>
      <c r="O74" s="527">
        <f>$F74*N74</f>
        <v>6840000</v>
      </c>
      <c r="P74" s="529">
        <f>O74/1000000</f>
        <v>6.84</v>
      </c>
      <c r="Q74" s="184"/>
    </row>
    <row r="75" spans="1:17" ht="15.75" customHeight="1">
      <c r="A75" s="489"/>
      <c r="B75" s="491" t="s">
        <v>140</v>
      </c>
      <c r="C75" s="495"/>
      <c r="D75" s="52"/>
      <c r="E75" s="52"/>
      <c r="F75" s="504"/>
      <c r="G75" s="448"/>
      <c r="H75" s="449"/>
      <c r="I75" s="527"/>
      <c r="J75" s="527"/>
      <c r="K75" s="527"/>
      <c r="L75" s="448"/>
      <c r="M75" s="527"/>
      <c r="N75" s="527"/>
      <c r="O75" s="527"/>
      <c r="P75" s="527"/>
      <c r="Q75" s="184"/>
    </row>
    <row r="76" spans="1:17" ht="15.75" customHeight="1">
      <c r="A76" s="489">
        <v>12</v>
      </c>
      <c r="B76" s="490" t="s">
        <v>141</v>
      </c>
      <c r="C76" s="495">
        <v>4865053</v>
      </c>
      <c r="D76" s="48" t="s">
        <v>13</v>
      </c>
      <c r="E76" s="49" t="s">
        <v>361</v>
      </c>
      <c r="F76" s="504">
        <v>-1000</v>
      </c>
      <c r="G76" s="448">
        <v>21441</v>
      </c>
      <c r="H76" s="449">
        <v>21429</v>
      </c>
      <c r="I76" s="527">
        <f>G76-H76</f>
        <v>12</v>
      </c>
      <c r="J76" s="527">
        <f>$F76*I76</f>
        <v>-12000</v>
      </c>
      <c r="K76" s="527">
        <f>J76/1000000</f>
        <v>-0.012</v>
      </c>
      <c r="L76" s="448">
        <v>31409</v>
      </c>
      <c r="M76" s="449">
        <v>30359</v>
      </c>
      <c r="N76" s="527">
        <f>L76-M76</f>
        <v>1050</v>
      </c>
      <c r="O76" s="527">
        <f>$F76*N76</f>
        <v>-1050000</v>
      </c>
      <c r="P76" s="527">
        <f>O76/1000000</f>
        <v>-1.05</v>
      </c>
      <c r="Q76" s="184"/>
    </row>
    <row r="77" spans="1:17" ht="15.75" customHeight="1">
      <c r="A77" s="489">
        <v>13</v>
      </c>
      <c r="B77" s="490" t="s">
        <v>142</v>
      </c>
      <c r="C77" s="495">
        <v>4864986</v>
      </c>
      <c r="D77" s="48" t="s">
        <v>13</v>
      </c>
      <c r="E77" s="49" t="s">
        <v>361</v>
      </c>
      <c r="F77" s="504">
        <v>-1000</v>
      </c>
      <c r="G77" s="448">
        <v>19325</v>
      </c>
      <c r="H77" s="449">
        <v>19323</v>
      </c>
      <c r="I77" s="449">
        <f>G77-H77</f>
        <v>2</v>
      </c>
      <c r="J77" s="449">
        <f>$F77*I77</f>
        <v>-2000</v>
      </c>
      <c r="K77" s="449">
        <f>J77/1000000</f>
        <v>-0.002</v>
      </c>
      <c r="L77" s="448">
        <v>38879</v>
      </c>
      <c r="M77" s="449">
        <v>36988</v>
      </c>
      <c r="N77" s="449">
        <f>L77-M77</f>
        <v>1891</v>
      </c>
      <c r="O77" s="449">
        <f>$F77*N77</f>
        <v>-1891000</v>
      </c>
      <c r="P77" s="449">
        <f>O77/1000000</f>
        <v>-1.891</v>
      </c>
      <c r="Q77" s="184"/>
    </row>
    <row r="78" spans="1:17" ht="15.75" customHeight="1">
      <c r="A78" s="489"/>
      <c r="B78" s="492" t="s">
        <v>147</v>
      </c>
      <c r="C78" s="495"/>
      <c r="D78" s="48"/>
      <c r="E78" s="48"/>
      <c r="F78" s="504"/>
      <c r="G78" s="528"/>
      <c r="H78" s="449"/>
      <c r="I78" s="449"/>
      <c r="J78" s="449"/>
      <c r="K78" s="449"/>
      <c r="L78" s="528"/>
      <c r="M78" s="449"/>
      <c r="N78" s="449"/>
      <c r="O78" s="449"/>
      <c r="P78" s="449"/>
      <c r="Q78" s="184"/>
    </row>
    <row r="79" spans="1:17" ht="15.75" customHeight="1" thickBot="1">
      <c r="A79" s="493">
        <v>14</v>
      </c>
      <c r="B79" s="494" t="s">
        <v>148</v>
      </c>
      <c r="C79" s="496">
        <v>4902528</v>
      </c>
      <c r="D79" s="113" t="s">
        <v>13</v>
      </c>
      <c r="E79" s="55" t="s">
        <v>361</v>
      </c>
      <c r="F79" s="506">
        <v>100</v>
      </c>
      <c r="G79" s="453">
        <v>11525</v>
      </c>
      <c r="H79" s="454">
        <v>11525</v>
      </c>
      <c r="I79" s="454">
        <f>G79-H79</f>
        <v>0</v>
      </c>
      <c r="J79" s="454">
        <f>$F79*I79</f>
        <v>0</v>
      </c>
      <c r="K79" s="454">
        <f>J79/1000000</f>
        <v>0</v>
      </c>
      <c r="L79" s="453">
        <v>4086</v>
      </c>
      <c r="M79" s="454">
        <v>4086</v>
      </c>
      <c r="N79" s="454">
        <f>L79-M79</f>
        <v>0</v>
      </c>
      <c r="O79" s="454">
        <f>$F79*N79</f>
        <v>0</v>
      </c>
      <c r="P79" s="454">
        <f>O79/1000000</f>
        <v>0</v>
      </c>
      <c r="Q79" s="185"/>
    </row>
    <row r="80" spans="1:16" ht="15.75" thickTop="1">
      <c r="A80" s="11"/>
      <c r="B80" s="20"/>
      <c r="C80" s="13"/>
      <c r="D80" s="14"/>
      <c r="E80" s="10"/>
      <c r="F80" s="433"/>
      <c r="G80" s="111"/>
      <c r="H80" s="21"/>
      <c r="I80" s="23"/>
      <c r="J80" s="23"/>
      <c r="K80" s="23"/>
      <c r="L80" s="21"/>
      <c r="M80" s="21"/>
      <c r="N80" s="23"/>
      <c r="O80" s="23"/>
      <c r="P80" s="23"/>
    </row>
    <row r="81" spans="2:16" ht="18">
      <c r="B81" s="385" t="s">
        <v>262</v>
      </c>
      <c r="F81" s="246"/>
      <c r="I81" s="19"/>
      <c r="J81" s="19"/>
      <c r="K81" s="486">
        <f>SUM(K62:K79)</f>
        <v>-0.07200000000000001</v>
      </c>
      <c r="L81" s="21"/>
      <c r="N81" s="19"/>
      <c r="O81" s="19"/>
      <c r="P81" s="486">
        <f>SUM(P62:P79)</f>
        <v>7.397</v>
      </c>
    </row>
    <row r="82" spans="2:16" ht="18">
      <c r="B82" s="385"/>
      <c r="F82" s="246"/>
      <c r="I82" s="19"/>
      <c r="J82" s="19"/>
      <c r="K82" s="23"/>
      <c r="L82" s="21"/>
      <c r="N82" s="19"/>
      <c r="O82" s="19"/>
      <c r="P82" s="387"/>
    </row>
    <row r="83" spans="2:16" ht="18">
      <c r="B83" s="385" t="s">
        <v>150</v>
      </c>
      <c r="F83" s="246"/>
      <c r="I83" s="19"/>
      <c r="J83" s="19"/>
      <c r="K83" s="486">
        <f>SUM(K81:K82)</f>
        <v>-0.07200000000000001</v>
      </c>
      <c r="L83" s="21"/>
      <c r="N83" s="19"/>
      <c r="O83" s="19"/>
      <c r="P83" s="486">
        <f>SUM(P81:P82)</f>
        <v>7.397</v>
      </c>
    </row>
    <row r="84" spans="6:16" ht="15">
      <c r="F84" s="246"/>
      <c r="I84" s="19"/>
      <c r="J84" s="19"/>
      <c r="K84" s="23"/>
      <c r="L84" s="21"/>
      <c r="N84" s="19"/>
      <c r="O84" s="19"/>
      <c r="P84" s="23"/>
    </row>
    <row r="85" spans="6:16" ht="15">
      <c r="F85" s="246"/>
      <c r="I85" s="19"/>
      <c r="J85" s="19"/>
      <c r="K85" s="23"/>
      <c r="L85" s="21"/>
      <c r="N85" s="19"/>
      <c r="O85" s="19"/>
      <c r="P85" s="23"/>
    </row>
    <row r="86" spans="6:18" ht="15">
      <c r="F86" s="246"/>
      <c r="I86" s="19"/>
      <c r="J86" s="19"/>
      <c r="K86" s="23"/>
      <c r="L86" s="21"/>
      <c r="N86" s="19"/>
      <c r="O86" s="19"/>
      <c r="P86" s="23"/>
      <c r="Q86" s="313" t="str">
        <f>NDPL!Q1</f>
        <v>JUNE-2012</v>
      </c>
      <c r="R86" s="313"/>
    </row>
    <row r="87" spans="1:16" ht="18.75" thickBot="1">
      <c r="A87" s="404" t="s">
        <v>261</v>
      </c>
      <c r="F87" s="246"/>
      <c r="G87" s="7"/>
      <c r="H87" s="7"/>
      <c r="I87" s="58" t="s">
        <v>8</v>
      </c>
      <c r="J87" s="21"/>
      <c r="K87" s="21"/>
      <c r="L87" s="21"/>
      <c r="M87" s="21"/>
      <c r="N87" s="58" t="s">
        <v>7</v>
      </c>
      <c r="O87" s="21"/>
      <c r="P87" s="21"/>
    </row>
    <row r="88" spans="1:17" ht="39.75" thickBot="1" thickTop="1">
      <c r="A88" s="43" t="s">
        <v>9</v>
      </c>
      <c r="B88" s="40" t="s">
        <v>10</v>
      </c>
      <c r="C88" s="41" t="s">
        <v>1</v>
      </c>
      <c r="D88" s="41" t="s">
        <v>2</v>
      </c>
      <c r="E88" s="41" t="s">
        <v>3</v>
      </c>
      <c r="F88" s="41" t="s">
        <v>11</v>
      </c>
      <c r="G88" s="43" t="str">
        <f>NDPL!G5</f>
        <v>FINAL READING 01/07/12</v>
      </c>
      <c r="H88" s="41" t="str">
        <f>NDPL!H5</f>
        <v>INTIAL READING 01/06/12</v>
      </c>
      <c r="I88" s="41" t="s">
        <v>4</v>
      </c>
      <c r="J88" s="41" t="s">
        <v>5</v>
      </c>
      <c r="K88" s="41" t="s">
        <v>6</v>
      </c>
      <c r="L88" s="43" t="str">
        <f>NDPL!G5</f>
        <v>FINAL READING 01/07/12</v>
      </c>
      <c r="M88" s="41" t="str">
        <f>NDPL!H5</f>
        <v>INTIAL READING 01/06/12</v>
      </c>
      <c r="N88" s="41" t="s">
        <v>4</v>
      </c>
      <c r="O88" s="41" t="s">
        <v>5</v>
      </c>
      <c r="P88" s="41" t="s">
        <v>6</v>
      </c>
      <c r="Q88" s="42" t="s">
        <v>324</v>
      </c>
    </row>
    <row r="89" spans="1:16" ht="17.25" thickBot="1" thickTop="1">
      <c r="A89" s="6"/>
      <c r="B89" s="51"/>
      <c r="C89" s="4"/>
      <c r="D89" s="4"/>
      <c r="E89" s="4"/>
      <c r="F89" s="436"/>
      <c r="G89" s="4"/>
      <c r="H89" s="4"/>
      <c r="I89" s="4"/>
      <c r="J89" s="4"/>
      <c r="K89" s="4"/>
      <c r="L89" s="22"/>
      <c r="M89" s="4"/>
      <c r="N89" s="4"/>
      <c r="O89" s="4"/>
      <c r="P89" s="4"/>
    </row>
    <row r="90" spans="1:17" ht="15.75" customHeight="1" thickTop="1">
      <c r="A90" s="487"/>
      <c r="B90" s="498" t="s">
        <v>35</v>
      </c>
      <c r="C90" s="499"/>
      <c r="D90" s="104"/>
      <c r="E90" s="114"/>
      <c r="F90" s="437"/>
      <c r="G90" s="39"/>
      <c r="H90" s="27"/>
      <c r="I90" s="28"/>
      <c r="J90" s="28"/>
      <c r="K90" s="28"/>
      <c r="L90" s="26"/>
      <c r="M90" s="27"/>
      <c r="N90" s="28"/>
      <c r="O90" s="28"/>
      <c r="P90" s="28"/>
      <c r="Q90" s="183"/>
    </row>
    <row r="91" spans="1:17" ht="15.75" customHeight="1">
      <c r="A91" s="489">
        <v>1</v>
      </c>
      <c r="B91" s="490" t="s">
        <v>36</v>
      </c>
      <c r="C91" s="495">
        <v>4864889</v>
      </c>
      <c r="D91" s="48" t="s">
        <v>13</v>
      </c>
      <c r="E91" s="49" t="s">
        <v>361</v>
      </c>
      <c r="F91" s="504">
        <v>-1000</v>
      </c>
      <c r="G91" s="448">
        <v>991634</v>
      </c>
      <c r="H91" s="449">
        <v>991634</v>
      </c>
      <c r="I91" s="524">
        <f>G91-H91</f>
        <v>0</v>
      </c>
      <c r="J91" s="524">
        <f aca="true" t="shared" si="14" ref="J91:J101">$F91*I91</f>
        <v>0</v>
      </c>
      <c r="K91" s="524">
        <f aca="true" t="shared" si="15" ref="K91:K101">J91/1000000</f>
        <v>0</v>
      </c>
      <c r="L91" s="448">
        <v>998356</v>
      </c>
      <c r="M91" s="449">
        <v>998462</v>
      </c>
      <c r="N91" s="449">
        <f>L91-M91</f>
        <v>-106</v>
      </c>
      <c r="O91" s="449">
        <f aca="true" t="shared" si="16" ref="O91:O101">$F91*N91</f>
        <v>106000</v>
      </c>
      <c r="P91" s="449">
        <f aca="true" t="shared" si="17" ref="P91:P101">O91/1000000</f>
        <v>0.106</v>
      </c>
      <c r="Q91" s="184"/>
    </row>
    <row r="92" spans="1:17" ht="15.75" customHeight="1">
      <c r="A92" s="489">
        <v>2</v>
      </c>
      <c r="B92" s="490" t="s">
        <v>37</v>
      </c>
      <c r="C92" s="495">
        <v>5128405</v>
      </c>
      <c r="D92" s="48" t="s">
        <v>13</v>
      </c>
      <c r="E92" s="49" t="s">
        <v>361</v>
      </c>
      <c r="F92" s="504">
        <v>-500</v>
      </c>
      <c r="G92" s="448">
        <v>112</v>
      </c>
      <c r="H92" s="449">
        <v>112</v>
      </c>
      <c r="I92" s="356">
        <f aca="true" t="shared" si="18" ref="I92:I98">G92-H92</f>
        <v>0</v>
      </c>
      <c r="J92" s="356">
        <f t="shared" si="14"/>
        <v>0</v>
      </c>
      <c r="K92" s="356">
        <f t="shared" si="15"/>
        <v>0</v>
      </c>
      <c r="L92" s="448">
        <v>999952</v>
      </c>
      <c r="M92" s="449">
        <v>999892</v>
      </c>
      <c r="N92" s="449">
        <f aca="true" t="shared" si="19" ref="N92:N98">L92-M92</f>
        <v>60</v>
      </c>
      <c r="O92" s="449">
        <f t="shared" si="16"/>
        <v>-30000</v>
      </c>
      <c r="P92" s="449">
        <f t="shared" si="17"/>
        <v>-0.03</v>
      </c>
      <c r="Q92" s="184"/>
    </row>
    <row r="93" spans="1:17" ht="15.75" customHeight="1">
      <c r="A93" s="489"/>
      <c r="B93" s="492" t="s">
        <v>394</v>
      </c>
      <c r="C93" s="495"/>
      <c r="D93" s="48"/>
      <c r="E93" s="49"/>
      <c r="F93" s="504"/>
      <c r="G93" s="530"/>
      <c r="H93" s="524"/>
      <c r="I93" s="524"/>
      <c r="J93" s="524"/>
      <c r="K93" s="524"/>
      <c r="L93" s="448"/>
      <c r="M93" s="449"/>
      <c r="N93" s="449"/>
      <c r="O93" s="449"/>
      <c r="P93" s="449"/>
      <c r="Q93" s="184"/>
    </row>
    <row r="94" spans="1:17" ht="15">
      <c r="A94" s="489">
        <v>3</v>
      </c>
      <c r="B94" s="431" t="s">
        <v>114</v>
      </c>
      <c r="C94" s="495">
        <v>4865136</v>
      </c>
      <c r="D94" s="52" t="s">
        <v>13</v>
      </c>
      <c r="E94" s="49" t="s">
        <v>361</v>
      </c>
      <c r="F94" s="504">
        <v>-200</v>
      </c>
      <c r="G94" s="448">
        <v>27794</v>
      </c>
      <c r="H94" s="449">
        <v>27275</v>
      </c>
      <c r="I94" s="524">
        <f>G94-H94</f>
        <v>519</v>
      </c>
      <c r="J94" s="524">
        <f t="shared" si="14"/>
        <v>-103800</v>
      </c>
      <c r="K94" s="524">
        <f t="shared" si="15"/>
        <v>-0.1038</v>
      </c>
      <c r="L94" s="448">
        <v>63541</v>
      </c>
      <c r="M94" s="449">
        <v>62596</v>
      </c>
      <c r="N94" s="449">
        <f>L94-M94</f>
        <v>945</v>
      </c>
      <c r="O94" s="449">
        <f t="shared" si="16"/>
        <v>-189000</v>
      </c>
      <c r="P94" s="452">
        <f t="shared" si="17"/>
        <v>-0.189</v>
      </c>
      <c r="Q94" s="589"/>
    </row>
    <row r="95" spans="1:17" ht="15.75" customHeight="1">
      <c r="A95" s="489">
        <v>4</v>
      </c>
      <c r="B95" s="490" t="s">
        <v>115</v>
      </c>
      <c r="C95" s="495">
        <v>4865137</v>
      </c>
      <c r="D95" s="48" t="s">
        <v>13</v>
      </c>
      <c r="E95" s="49" t="s">
        <v>361</v>
      </c>
      <c r="F95" s="504">
        <v>-100</v>
      </c>
      <c r="G95" s="448">
        <v>48995</v>
      </c>
      <c r="H95" s="449">
        <v>46676</v>
      </c>
      <c r="I95" s="524">
        <f t="shared" si="18"/>
        <v>2319</v>
      </c>
      <c r="J95" s="524">
        <f t="shared" si="14"/>
        <v>-231900</v>
      </c>
      <c r="K95" s="524">
        <f t="shared" si="15"/>
        <v>-0.2319</v>
      </c>
      <c r="L95" s="448">
        <v>123008</v>
      </c>
      <c r="M95" s="449">
        <v>121609</v>
      </c>
      <c r="N95" s="449">
        <f t="shared" si="19"/>
        <v>1399</v>
      </c>
      <c r="O95" s="449">
        <f t="shared" si="16"/>
        <v>-139900</v>
      </c>
      <c r="P95" s="449">
        <f t="shared" si="17"/>
        <v>-0.1399</v>
      </c>
      <c r="Q95" s="184"/>
    </row>
    <row r="96" spans="1:17" ht="15">
      <c r="A96" s="489">
        <v>5</v>
      </c>
      <c r="B96" s="490" t="s">
        <v>116</v>
      </c>
      <c r="C96" s="495">
        <v>4865138</v>
      </c>
      <c r="D96" s="48" t="s">
        <v>13</v>
      </c>
      <c r="E96" s="49" t="s">
        <v>361</v>
      </c>
      <c r="F96" s="504">
        <v>-200</v>
      </c>
      <c r="G96" s="451">
        <v>987862</v>
      </c>
      <c r="H96" s="452">
        <v>987970</v>
      </c>
      <c r="I96" s="356">
        <f>G96-H96</f>
        <v>-108</v>
      </c>
      <c r="J96" s="356">
        <f t="shared" si="14"/>
        <v>21600</v>
      </c>
      <c r="K96" s="356">
        <f t="shared" si="15"/>
        <v>0.0216</v>
      </c>
      <c r="L96" s="451">
        <v>4167</v>
      </c>
      <c r="M96" s="452">
        <v>4288</v>
      </c>
      <c r="N96" s="452">
        <f>L96-M96</f>
        <v>-121</v>
      </c>
      <c r="O96" s="452">
        <f t="shared" si="16"/>
        <v>24200</v>
      </c>
      <c r="P96" s="452">
        <f t="shared" si="17"/>
        <v>0.0242</v>
      </c>
      <c r="Q96" s="715"/>
    </row>
    <row r="97" spans="1:17" ht="15">
      <c r="A97" s="489">
        <v>6</v>
      </c>
      <c r="B97" s="490" t="s">
        <v>117</v>
      </c>
      <c r="C97" s="495">
        <v>4865139</v>
      </c>
      <c r="D97" s="48" t="s">
        <v>13</v>
      </c>
      <c r="E97" s="49" t="s">
        <v>361</v>
      </c>
      <c r="F97" s="504">
        <v>-200</v>
      </c>
      <c r="G97" s="448">
        <v>50272</v>
      </c>
      <c r="H97" s="449">
        <v>49134</v>
      </c>
      <c r="I97" s="524">
        <f t="shared" si="18"/>
        <v>1138</v>
      </c>
      <c r="J97" s="524">
        <f t="shared" si="14"/>
        <v>-227600</v>
      </c>
      <c r="K97" s="524">
        <f t="shared" si="15"/>
        <v>-0.2276</v>
      </c>
      <c r="L97" s="448">
        <v>81053</v>
      </c>
      <c r="M97" s="449">
        <v>80375</v>
      </c>
      <c r="N97" s="449">
        <f t="shared" si="19"/>
        <v>678</v>
      </c>
      <c r="O97" s="449">
        <f t="shared" si="16"/>
        <v>-135600</v>
      </c>
      <c r="P97" s="449">
        <f t="shared" si="17"/>
        <v>-0.1356</v>
      </c>
      <c r="Q97" s="706"/>
    </row>
    <row r="98" spans="1:17" ht="15.75" customHeight="1">
      <c r="A98" s="489">
        <v>7</v>
      </c>
      <c r="B98" s="490" t="s">
        <v>118</v>
      </c>
      <c r="C98" s="495">
        <v>4864948</v>
      </c>
      <c r="D98" s="48" t="s">
        <v>13</v>
      </c>
      <c r="E98" s="49" t="s">
        <v>361</v>
      </c>
      <c r="F98" s="504">
        <v>-1000</v>
      </c>
      <c r="G98" s="448">
        <v>69072</v>
      </c>
      <c r="H98" s="449">
        <v>68842</v>
      </c>
      <c r="I98" s="524">
        <f t="shared" si="18"/>
        <v>230</v>
      </c>
      <c r="J98" s="524">
        <f t="shared" si="14"/>
        <v>-230000</v>
      </c>
      <c r="K98" s="524">
        <f t="shared" si="15"/>
        <v>-0.23</v>
      </c>
      <c r="L98" s="448">
        <v>591</v>
      </c>
      <c r="M98" s="449">
        <v>249</v>
      </c>
      <c r="N98" s="449">
        <f t="shared" si="19"/>
        <v>342</v>
      </c>
      <c r="O98" s="449">
        <f t="shared" si="16"/>
        <v>-342000</v>
      </c>
      <c r="P98" s="449">
        <f t="shared" si="17"/>
        <v>-0.342</v>
      </c>
      <c r="Q98" s="184"/>
    </row>
    <row r="99" spans="1:17" ht="15.75" customHeight="1">
      <c r="A99" s="489">
        <v>8</v>
      </c>
      <c r="B99" s="490" t="s">
        <v>390</v>
      </c>
      <c r="C99" s="495">
        <v>4864949</v>
      </c>
      <c r="D99" s="48" t="s">
        <v>13</v>
      </c>
      <c r="E99" s="49" t="s">
        <v>361</v>
      </c>
      <c r="F99" s="504">
        <v>-1000</v>
      </c>
      <c r="G99" s="448">
        <v>11131</v>
      </c>
      <c r="H99" s="449">
        <v>10280</v>
      </c>
      <c r="I99" s="524">
        <f>G99-H99</f>
        <v>851</v>
      </c>
      <c r="J99" s="524">
        <f t="shared" si="14"/>
        <v>-851000</v>
      </c>
      <c r="K99" s="524">
        <f t="shared" si="15"/>
        <v>-0.851</v>
      </c>
      <c r="L99" s="448">
        <v>369</v>
      </c>
      <c r="M99" s="449">
        <v>63</v>
      </c>
      <c r="N99" s="449">
        <f>L99-M99</f>
        <v>306</v>
      </c>
      <c r="O99" s="449">
        <f t="shared" si="16"/>
        <v>-306000</v>
      </c>
      <c r="P99" s="449">
        <f t="shared" si="17"/>
        <v>-0.306</v>
      </c>
      <c r="Q99" s="590"/>
    </row>
    <row r="100" spans="1:17" ht="15.75" customHeight="1">
      <c r="A100" s="489">
        <v>9</v>
      </c>
      <c r="B100" s="490" t="s">
        <v>377</v>
      </c>
      <c r="C100" s="495">
        <v>5128434</v>
      </c>
      <c r="D100" s="48" t="s">
        <v>13</v>
      </c>
      <c r="E100" s="49" t="s">
        <v>361</v>
      </c>
      <c r="F100" s="504">
        <v>-800</v>
      </c>
      <c r="G100" s="448">
        <v>993428</v>
      </c>
      <c r="H100" s="449">
        <v>993430</v>
      </c>
      <c r="I100" s="524">
        <f>G100-H100</f>
        <v>-2</v>
      </c>
      <c r="J100" s="524">
        <f t="shared" si="14"/>
        <v>1600</v>
      </c>
      <c r="K100" s="524">
        <f t="shared" si="15"/>
        <v>0.0016</v>
      </c>
      <c r="L100" s="448">
        <v>997938</v>
      </c>
      <c r="M100" s="449">
        <v>998305</v>
      </c>
      <c r="N100" s="449">
        <f>L100-M100</f>
        <v>-367</v>
      </c>
      <c r="O100" s="449">
        <f t="shared" si="16"/>
        <v>293600</v>
      </c>
      <c r="P100" s="449">
        <f t="shared" si="17"/>
        <v>0.2936</v>
      </c>
      <c r="Q100" s="184"/>
    </row>
    <row r="101" spans="1:17" ht="15.75" customHeight="1">
      <c r="A101" s="489">
        <v>10</v>
      </c>
      <c r="B101" s="490" t="s">
        <v>405</v>
      </c>
      <c r="C101" s="495">
        <v>5128445</v>
      </c>
      <c r="D101" s="200" t="s">
        <v>13</v>
      </c>
      <c r="E101" s="316" t="s">
        <v>361</v>
      </c>
      <c r="F101" s="504">
        <v>-800</v>
      </c>
      <c r="G101" s="448">
        <v>3684</v>
      </c>
      <c r="H101" s="449">
        <v>3685</v>
      </c>
      <c r="I101" s="524">
        <f>G101-H101</f>
        <v>-1</v>
      </c>
      <c r="J101" s="524">
        <f t="shared" si="14"/>
        <v>800</v>
      </c>
      <c r="K101" s="524">
        <f t="shared" si="15"/>
        <v>0.0008</v>
      </c>
      <c r="L101" s="448">
        <v>341</v>
      </c>
      <c r="M101" s="449">
        <v>193</v>
      </c>
      <c r="N101" s="449">
        <f>L101-M101</f>
        <v>148</v>
      </c>
      <c r="O101" s="449">
        <f t="shared" si="16"/>
        <v>-118400</v>
      </c>
      <c r="P101" s="449">
        <f t="shared" si="17"/>
        <v>-0.1184</v>
      </c>
      <c r="Q101" s="590"/>
    </row>
    <row r="102" spans="1:17" ht="15.75" customHeight="1">
      <c r="A102" s="489"/>
      <c r="B102" s="491" t="s">
        <v>395</v>
      </c>
      <c r="C102" s="495"/>
      <c r="D102" s="52"/>
      <c r="E102" s="52"/>
      <c r="F102" s="504"/>
      <c r="G102" s="530"/>
      <c r="H102" s="524"/>
      <c r="I102" s="524"/>
      <c r="J102" s="524"/>
      <c r="K102" s="524"/>
      <c r="L102" s="448"/>
      <c r="M102" s="449"/>
      <c r="N102" s="449"/>
      <c r="O102" s="449"/>
      <c r="P102" s="449"/>
      <c r="Q102" s="184"/>
    </row>
    <row r="103" spans="1:17" ht="15.75" customHeight="1">
      <c r="A103" s="489">
        <v>11</v>
      </c>
      <c r="B103" s="490" t="s">
        <v>119</v>
      </c>
      <c r="C103" s="495">
        <v>4864951</v>
      </c>
      <c r="D103" s="48" t="s">
        <v>13</v>
      </c>
      <c r="E103" s="49" t="s">
        <v>361</v>
      </c>
      <c r="F103" s="504">
        <v>-1000</v>
      </c>
      <c r="G103" s="448">
        <v>996831</v>
      </c>
      <c r="H103" s="449">
        <v>996833</v>
      </c>
      <c r="I103" s="524">
        <f>G103-H103</f>
        <v>-2</v>
      </c>
      <c r="J103" s="524">
        <f aca="true" t="shared" si="20" ref="J103:J110">$F103*I103</f>
        <v>2000</v>
      </c>
      <c r="K103" s="524">
        <f aca="true" t="shared" si="21" ref="K103:K110">J103/1000000</f>
        <v>0.002</v>
      </c>
      <c r="L103" s="448">
        <v>37914</v>
      </c>
      <c r="M103" s="449">
        <v>38096</v>
      </c>
      <c r="N103" s="449">
        <f>L103-M103</f>
        <v>-182</v>
      </c>
      <c r="O103" s="449">
        <f aca="true" t="shared" si="22" ref="O103:O110">$F103*N103</f>
        <v>182000</v>
      </c>
      <c r="P103" s="449">
        <f aca="true" t="shared" si="23" ref="P103:P110">O103/1000000</f>
        <v>0.182</v>
      </c>
      <c r="Q103" s="184"/>
    </row>
    <row r="104" spans="1:17" ht="15.75" customHeight="1">
      <c r="A104" s="489">
        <v>12</v>
      </c>
      <c r="B104" s="490" t="s">
        <v>120</v>
      </c>
      <c r="C104" s="495">
        <v>4902501</v>
      </c>
      <c r="D104" s="48" t="s">
        <v>13</v>
      </c>
      <c r="E104" s="49" t="s">
        <v>361</v>
      </c>
      <c r="F104" s="504">
        <v>-1333.33</v>
      </c>
      <c r="G104" s="448">
        <v>996782</v>
      </c>
      <c r="H104" s="449">
        <v>996787</v>
      </c>
      <c r="I104" s="356">
        <f>G104-H104</f>
        <v>-5</v>
      </c>
      <c r="J104" s="356">
        <f t="shared" si="20"/>
        <v>6666.65</v>
      </c>
      <c r="K104" s="356">
        <f t="shared" si="21"/>
        <v>0.00666665</v>
      </c>
      <c r="L104" s="448">
        <v>344</v>
      </c>
      <c r="M104" s="449">
        <v>502</v>
      </c>
      <c r="N104" s="452">
        <f>L104-M104</f>
        <v>-158</v>
      </c>
      <c r="O104" s="449">
        <f t="shared" si="22"/>
        <v>210666.13999999998</v>
      </c>
      <c r="P104" s="449">
        <f t="shared" si="23"/>
        <v>0.21066613999999997</v>
      </c>
      <c r="Q104" s="184"/>
    </row>
    <row r="105" spans="1:17" ht="15.75" customHeight="1">
      <c r="A105" s="489"/>
      <c r="B105" s="490"/>
      <c r="C105" s="495"/>
      <c r="D105" s="48"/>
      <c r="E105" s="49"/>
      <c r="F105" s="504"/>
      <c r="G105" s="415"/>
      <c r="H105" s="414"/>
      <c r="I105" s="356"/>
      <c r="J105" s="356"/>
      <c r="K105" s="356"/>
      <c r="L105" s="421"/>
      <c r="M105" s="414"/>
      <c r="N105" s="452"/>
      <c r="O105" s="449"/>
      <c r="P105" s="449"/>
      <c r="Q105" s="184"/>
    </row>
    <row r="106" spans="1:17" ht="15.75" customHeight="1">
      <c r="A106" s="489"/>
      <c r="B106" s="492" t="s">
        <v>121</v>
      </c>
      <c r="C106" s="495"/>
      <c r="D106" s="48"/>
      <c r="E106" s="48"/>
      <c r="F106" s="504"/>
      <c r="G106" s="530"/>
      <c r="H106" s="524"/>
      <c r="I106" s="524"/>
      <c r="J106" s="524"/>
      <c r="K106" s="524"/>
      <c r="L106" s="448"/>
      <c r="M106" s="449"/>
      <c r="N106" s="449"/>
      <c r="O106" s="449"/>
      <c r="P106" s="449"/>
      <c r="Q106" s="184"/>
    </row>
    <row r="107" spans="1:17" ht="15.75" customHeight="1">
      <c r="A107" s="489">
        <v>13</v>
      </c>
      <c r="B107" s="431" t="s">
        <v>47</v>
      </c>
      <c r="C107" s="495">
        <v>4864843</v>
      </c>
      <c r="D107" s="52" t="s">
        <v>13</v>
      </c>
      <c r="E107" s="49" t="s">
        <v>361</v>
      </c>
      <c r="F107" s="504">
        <v>-1000</v>
      </c>
      <c r="G107" s="448">
        <v>748</v>
      </c>
      <c r="H107" s="449">
        <v>746</v>
      </c>
      <c r="I107" s="524">
        <f>G107-H107</f>
        <v>2</v>
      </c>
      <c r="J107" s="524">
        <f t="shared" si="20"/>
        <v>-2000</v>
      </c>
      <c r="K107" s="524">
        <f t="shared" si="21"/>
        <v>-0.002</v>
      </c>
      <c r="L107" s="448">
        <v>17070</v>
      </c>
      <c r="M107" s="449">
        <v>16564</v>
      </c>
      <c r="N107" s="449">
        <f>L107-M107</f>
        <v>506</v>
      </c>
      <c r="O107" s="449">
        <f t="shared" si="22"/>
        <v>-506000</v>
      </c>
      <c r="P107" s="449">
        <f t="shared" si="23"/>
        <v>-0.506</v>
      </c>
      <c r="Q107" s="184"/>
    </row>
    <row r="108" spans="1:17" ht="15.75" customHeight="1">
      <c r="A108" s="489">
        <v>14</v>
      </c>
      <c r="B108" s="490" t="s">
        <v>48</v>
      </c>
      <c r="C108" s="495">
        <v>4864844</v>
      </c>
      <c r="D108" s="48" t="s">
        <v>13</v>
      </c>
      <c r="E108" s="49" t="s">
        <v>361</v>
      </c>
      <c r="F108" s="504">
        <v>-1000</v>
      </c>
      <c r="G108" s="448">
        <v>999668</v>
      </c>
      <c r="H108" s="449">
        <v>999666</v>
      </c>
      <c r="I108" s="524">
        <f>G108-H108</f>
        <v>2</v>
      </c>
      <c r="J108" s="524">
        <f t="shared" si="20"/>
        <v>-2000</v>
      </c>
      <c r="K108" s="524">
        <f t="shared" si="21"/>
        <v>-0.002</v>
      </c>
      <c r="L108" s="448">
        <v>3195</v>
      </c>
      <c r="M108" s="449">
        <v>3231</v>
      </c>
      <c r="N108" s="449">
        <f>L108-M108</f>
        <v>-36</v>
      </c>
      <c r="O108" s="449">
        <f t="shared" si="22"/>
        <v>36000</v>
      </c>
      <c r="P108" s="449">
        <f t="shared" si="23"/>
        <v>0.036</v>
      </c>
      <c r="Q108" s="184"/>
    </row>
    <row r="109" spans="1:17" ht="15.75" customHeight="1">
      <c r="A109" s="489"/>
      <c r="B109" s="492" t="s">
        <v>49</v>
      </c>
      <c r="C109" s="495"/>
      <c r="D109" s="48"/>
      <c r="E109" s="48"/>
      <c r="F109" s="504"/>
      <c r="G109" s="530"/>
      <c r="H109" s="524"/>
      <c r="I109" s="524"/>
      <c r="J109" s="524"/>
      <c r="K109" s="524"/>
      <c r="L109" s="448"/>
      <c r="M109" s="449"/>
      <c r="N109" s="449"/>
      <c r="O109" s="449"/>
      <c r="P109" s="449"/>
      <c r="Q109" s="184"/>
    </row>
    <row r="110" spans="1:17" ht="15.75" customHeight="1">
      <c r="A110" s="489">
        <v>15</v>
      </c>
      <c r="B110" s="490" t="s">
        <v>86</v>
      </c>
      <c r="C110" s="495">
        <v>4865169</v>
      </c>
      <c r="D110" s="48" t="s">
        <v>13</v>
      </c>
      <c r="E110" s="49" t="s">
        <v>361</v>
      </c>
      <c r="F110" s="504">
        <v>-1000</v>
      </c>
      <c r="G110" s="448">
        <v>1363</v>
      </c>
      <c r="H110" s="449">
        <v>1363</v>
      </c>
      <c r="I110" s="524">
        <f>G110-H110</f>
        <v>0</v>
      </c>
      <c r="J110" s="524">
        <f t="shared" si="20"/>
        <v>0</v>
      </c>
      <c r="K110" s="524">
        <f t="shared" si="21"/>
        <v>0</v>
      </c>
      <c r="L110" s="448">
        <v>58732</v>
      </c>
      <c r="M110" s="449">
        <v>57042</v>
      </c>
      <c r="N110" s="449">
        <f>L110-M110</f>
        <v>1690</v>
      </c>
      <c r="O110" s="449">
        <f t="shared" si="22"/>
        <v>-1690000</v>
      </c>
      <c r="P110" s="449">
        <f t="shared" si="23"/>
        <v>-1.69</v>
      </c>
      <c r="Q110" s="184"/>
    </row>
    <row r="111" spans="1:17" ht="15.75" customHeight="1">
      <c r="A111" s="489"/>
      <c r="B111" s="491" t="s">
        <v>53</v>
      </c>
      <c r="C111" s="471"/>
      <c r="D111" s="52"/>
      <c r="E111" s="52"/>
      <c r="F111" s="504"/>
      <c r="G111" s="530"/>
      <c r="H111" s="531"/>
      <c r="I111" s="531"/>
      <c r="J111" s="531"/>
      <c r="K111" s="524"/>
      <c r="L111" s="451"/>
      <c r="M111" s="527"/>
      <c r="N111" s="527"/>
      <c r="O111" s="527"/>
      <c r="P111" s="449"/>
      <c r="Q111" s="231"/>
    </row>
    <row r="112" spans="1:17" ht="15.75" customHeight="1">
      <c r="A112" s="489"/>
      <c r="B112" s="491" t="s">
        <v>54</v>
      </c>
      <c r="C112" s="471"/>
      <c r="D112" s="52"/>
      <c r="E112" s="52"/>
      <c r="F112" s="504"/>
      <c r="G112" s="530"/>
      <c r="H112" s="531"/>
      <c r="I112" s="531"/>
      <c r="J112" s="531"/>
      <c r="K112" s="524"/>
      <c r="L112" s="451"/>
      <c r="M112" s="527"/>
      <c r="N112" s="527"/>
      <c r="O112" s="527"/>
      <c r="P112" s="449"/>
      <c r="Q112" s="231"/>
    </row>
    <row r="113" spans="1:17" ht="15.75" customHeight="1">
      <c r="A113" s="497"/>
      <c r="B113" s="500" t="s">
        <v>67</v>
      </c>
      <c r="C113" s="495"/>
      <c r="D113" s="52"/>
      <c r="E113" s="52"/>
      <c r="F113" s="504"/>
      <c r="G113" s="530"/>
      <c r="H113" s="524"/>
      <c r="I113" s="524"/>
      <c r="J113" s="524"/>
      <c r="K113" s="524"/>
      <c r="L113" s="451"/>
      <c r="M113" s="449"/>
      <c r="N113" s="449"/>
      <c r="O113" s="449"/>
      <c r="P113" s="449"/>
      <c r="Q113" s="231"/>
    </row>
    <row r="114" spans="1:17" ht="24" customHeight="1">
      <c r="A114" s="489">
        <v>16</v>
      </c>
      <c r="B114" s="501" t="s">
        <v>68</v>
      </c>
      <c r="C114" s="495">
        <v>4865091</v>
      </c>
      <c r="D114" s="48" t="s">
        <v>13</v>
      </c>
      <c r="E114" s="49" t="s">
        <v>361</v>
      </c>
      <c r="F114" s="504">
        <v>-500</v>
      </c>
      <c r="G114" s="448">
        <v>5132</v>
      </c>
      <c r="H114" s="449">
        <v>5132</v>
      </c>
      <c r="I114" s="524">
        <f>G114-H114</f>
        <v>0</v>
      </c>
      <c r="J114" s="524">
        <f>$F114*I114</f>
        <v>0</v>
      </c>
      <c r="K114" s="524">
        <f>J114/1000000</f>
        <v>0</v>
      </c>
      <c r="L114" s="448">
        <v>24178</v>
      </c>
      <c r="M114" s="449">
        <v>23443</v>
      </c>
      <c r="N114" s="449">
        <f>L114-M114</f>
        <v>735</v>
      </c>
      <c r="O114" s="449">
        <f>$F114*N114</f>
        <v>-367500</v>
      </c>
      <c r="P114" s="449">
        <f>O114/1000000</f>
        <v>-0.3675</v>
      </c>
      <c r="Q114" s="589"/>
    </row>
    <row r="115" spans="1:17" ht="15.75" customHeight="1">
      <c r="A115" s="489">
        <v>17</v>
      </c>
      <c r="B115" s="501" t="s">
        <v>69</v>
      </c>
      <c r="C115" s="495">
        <v>4902530</v>
      </c>
      <c r="D115" s="48" t="s">
        <v>13</v>
      </c>
      <c r="E115" s="49" t="s">
        <v>361</v>
      </c>
      <c r="F115" s="504">
        <v>-500</v>
      </c>
      <c r="G115" s="448">
        <v>3313</v>
      </c>
      <c r="H115" s="449">
        <v>3313</v>
      </c>
      <c r="I115" s="524">
        <f aca="true" t="shared" si="24" ref="I115:I127">G115-H115</f>
        <v>0</v>
      </c>
      <c r="J115" s="524">
        <f aca="true" t="shared" si="25" ref="J115:J131">$F115*I115</f>
        <v>0</v>
      </c>
      <c r="K115" s="524">
        <f aca="true" t="shared" si="26" ref="K115:K131">J115/1000000</f>
        <v>0</v>
      </c>
      <c r="L115" s="448">
        <v>22166</v>
      </c>
      <c r="M115" s="449">
        <v>21301</v>
      </c>
      <c r="N115" s="449">
        <f aca="true" t="shared" si="27" ref="N115:N127">L115-M115</f>
        <v>865</v>
      </c>
      <c r="O115" s="449">
        <f aca="true" t="shared" si="28" ref="O115:O131">$F115*N115</f>
        <v>-432500</v>
      </c>
      <c r="P115" s="449">
        <f aca="true" t="shared" si="29" ref="P115:P131">O115/1000000</f>
        <v>-0.4325</v>
      </c>
      <c r="Q115" s="184"/>
    </row>
    <row r="116" spans="1:17" ht="15.75" customHeight="1">
      <c r="A116" s="489">
        <v>18</v>
      </c>
      <c r="B116" s="501" t="s">
        <v>70</v>
      </c>
      <c r="C116" s="495">
        <v>4902531</v>
      </c>
      <c r="D116" s="48" t="s">
        <v>13</v>
      </c>
      <c r="E116" s="49" t="s">
        <v>361</v>
      </c>
      <c r="F116" s="504">
        <v>-500</v>
      </c>
      <c r="G116" s="448">
        <v>3427</v>
      </c>
      <c r="H116" s="449">
        <v>3366</v>
      </c>
      <c r="I116" s="524">
        <f t="shared" si="24"/>
        <v>61</v>
      </c>
      <c r="J116" s="524">
        <f t="shared" si="25"/>
        <v>-30500</v>
      </c>
      <c r="K116" s="524">
        <f t="shared" si="26"/>
        <v>-0.0305</v>
      </c>
      <c r="L116" s="448">
        <v>14024</v>
      </c>
      <c r="M116" s="449">
        <v>14020</v>
      </c>
      <c r="N116" s="449">
        <f t="shared" si="27"/>
        <v>4</v>
      </c>
      <c r="O116" s="449">
        <f t="shared" si="28"/>
        <v>-2000</v>
      </c>
      <c r="P116" s="449">
        <f t="shared" si="29"/>
        <v>-0.002</v>
      </c>
      <c r="Q116" s="184"/>
    </row>
    <row r="117" spans="1:17" ht="15.75" customHeight="1">
      <c r="A117" s="489">
        <v>19</v>
      </c>
      <c r="B117" s="501" t="s">
        <v>71</v>
      </c>
      <c r="C117" s="495">
        <v>4902532</v>
      </c>
      <c r="D117" s="48" t="s">
        <v>13</v>
      </c>
      <c r="E117" s="49" t="s">
        <v>361</v>
      </c>
      <c r="F117" s="504">
        <v>-500</v>
      </c>
      <c r="G117" s="448">
        <v>3548</v>
      </c>
      <c r="H117" s="449">
        <v>3357</v>
      </c>
      <c r="I117" s="524">
        <f t="shared" si="24"/>
        <v>191</v>
      </c>
      <c r="J117" s="524">
        <f t="shared" si="25"/>
        <v>-95500</v>
      </c>
      <c r="K117" s="524">
        <f t="shared" si="26"/>
        <v>-0.0955</v>
      </c>
      <c r="L117" s="448">
        <v>16616</v>
      </c>
      <c r="M117" s="449">
        <v>16592</v>
      </c>
      <c r="N117" s="449">
        <f t="shared" si="27"/>
        <v>24</v>
      </c>
      <c r="O117" s="449">
        <f t="shared" si="28"/>
        <v>-12000</v>
      </c>
      <c r="P117" s="449">
        <f t="shared" si="29"/>
        <v>-0.012</v>
      </c>
      <c r="Q117" s="184"/>
    </row>
    <row r="118" spans="1:17" ht="15.75" customHeight="1">
      <c r="A118" s="489"/>
      <c r="B118" s="500" t="s">
        <v>35</v>
      </c>
      <c r="C118" s="495"/>
      <c r="D118" s="52"/>
      <c r="E118" s="52"/>
      <c r="F118" s="504"/>
      <c r="G118" s="530"/>
      <c r="H118" s="524"/>
      <c r="I118" s="524"/>
      <c r="J118" s="524"/>
      <c r="K118" s="524"/>
      <c r="L118" s="448"/>
      <c r="M118" s="449"/>
      <c r="N118" s="449"/>
      <c r="O118" s="449"/>
      <c r="P118" s="449"/>
      <c r="Q118" s="184"/>
    </row>
    <row r="119" spans="1:17" ht="15.75" customHeight="1">
      <c r="A119" s="489">
        <v>20</v>
      </c>
      <c r="B119" s="502" t="s">
        <v>72</v>
      </c>
      <c r="C119" s="503">
        <v>4864807</v>
      </c>
      <c r="D119" s="48" t="s">
        <v>13</v>
      </c>
      <c r="E119" s="49" t="s">
        <v>361</v>
      </c>
      <c r="F119" s="504">
        <v>-100</v>
      </c>
      <c r="G119" s="448">
        <v>115941</v>
      </c>
      <c r="H119" s="449">
        <v>115939</v>
      </c>
      <c r="I119" s="524">
        <f t="shared" si="24"/>
        <v>2</v>
      </c>
      <c r="J119" s="524">
        <f t="shared" si="25"/>
        <v>-200</v>
      </c>
      <c r="K119" s="524">
        <f t="shared" si="26"/>
        <v>-0.0002</v>
      </c>
      <c r="L119" s="448">
        <v>26632</v>
      </c>
      <c r="M119" s="449">
        <v>28381</v>
      </c>
      <c r="N119" s="449">
        <f t="shared" si="27"/>
        <v>-1749</v>
      </c>
      <c r="O119" s="449">
        <f t="shared" si="28"/>
        <v>174900</v>
      </c>
      <c r="P119" s="449">
        <f t="shared" si="29"/>
        <v>0.1749</v>
      </c>
      <c r="Q119" s="184"/>
    </row>
    <row r="120" spans="1:17" ht="15.75" customHeight="1">
      <c r="A120" s="489">
        <v>21</v>
      </c>
      <c r="B120" s="502" t="s">
        <v>146</v>
      </c>
      <c r="C120" s="503">
        <v>4865086</v>
      </c>
      <c r="D120" s="48" t="s">
        <v>13</v>
      </c>
      <c r="E120" s="49" t="s">
        <v>361</v>
      </c>
      <c r="F120" s="504">
        <v>-100</v>
      </c>
      <c r="G120" s="448">
        <v>16587</v>
      </c>
      <c r="H120" s="449">
        <v>16587</v>
      </c>
      <c r="I120" s="524">
        <f t="shared" si="24"/>
        <v>0</v>
      </c>
      <c r="J120" s="524">
        <f t="shared" si="25"/>
        <v>0</v>
      </c>
      <c r="K120" s="524">
        <f t="shared" si="26"/>
        <v>0</v>
      </c>
      <c r="L120" s="448">
        <v>36272</v>
      </c>
      <c r="M120" s="449">
        <v>34256</v>
      </c>
      <c r="N120" s="449">
        <f t="shared" si="27"/>
        <v>2016</v>
      </c>
      <c r="O120" s="449">
        <f t="shared" si="28"/>
        <v>-201600</v>
      </c>
      <c r="P120" s="449">
        <f t="shared" si="29"/>
        <v>-0.2016</v>
      </c>
      <c r="Q120" s="184"/>
    </row>
    <row r="121" spans="1:17" ht="15.75" customHeight="1">
      <c r="A121" s="489"/>
      <c r="B121" s="492" t="s">
        <v>73</v>
      </c>
      <c r="C121" s="495"/>
      <c r="D121" s="48"/>
      <c r="E121" s="48"/>
      <c r="F121" s="504"/>
      <c r="G121" s="530"/>
      <c r="H121" s="524"/>
      <c r="I121" s="524"/>
      <c r="J121" s="524"/>
      <c r="K121" s="524"/>
      <c r="L121" s="448"/>
      <c r="M121" s="449"/>
      <c r="N121" s="449"/>
      <c r="O121" s="449"/>
      <c r="P121" s="449"/>
      <c r="Q121" s="184"/>
    </row>
    <row r="122" spans="1:17" ht="15.75" customHeight="1">
      <c r="A122" s="489">
        <v>22</v>
      </c>
      <c r="B122" s="490" t="s">
        <v>66</v>
      </c>
      <c r="C122" s="495">
        <v>4902535</v>
      </c>
      <c r="D122" s="48" t="s">
        <v>13</v>
      </c>
      <c r="E122" s="49" t="s">
        <v>361</v>
      </c>
      <c r="F122" s="504">
        <v>-100</v>
      </c>
      <c r="G122" s="448">
        <v>999033</v>
      </c>
      <c r="H122" s="449">
        <v>999037</v>
      </c>
      <c r="I122" s="524">
        <f t="shared" si="24"/>
        <v>-4</v>
      </c>
      <c r="J122" s="524">
        <f t="shared" si="25"/>
        <v>400</v>
      </c>
      <c r="K122" s="524">
        <f t="shared" si="26"/>
        <v>0.0004</v>
      </c>
      <c r="L122" s="448">
        <v>6014</v>
      </c>
      <c r="M122" s="449">
        <v>5879</v>
      </c>
      <c r="N122" s="449">
        <f t="shared" si="27"/>
        <v>135</v>
      </c>
      <c r="O122" s="449">
        <f t="shared" si="28"/>
        <v>-13500</v>
      </c>
      <c r="P122" s="449">
        <f t="shared" si="29"/>
        <v>-0.0135</v>
      </c>
      <c r="Q122" s="184"/>
    </row>
    <row r="123" spans="1:17" ht="15.75" customHeight="1">
      <c r="A123" s="489">
        <v>23</v>
      </c>
      <c r="B123" s="490" t="s">
        <v>74</v>
      </c>
      <c r="C123" s="495">
        <v>4902536</v>
      </c>
      <c r="D123" s="48" t="s">
        <v>13</v>
      </c>
      <c r="E123" s="49" t="s">
        <v>361</v>
      </c>
      <c r="F123" s="504">
        <v>-100</v>
      </c>
      <c r="G123" s="448">
        <v>3962</v>
      </c>
      <c r="H123" s="449">
        <v>3917</v>
      </c>
      <c r="I123" s="524">
        <f t="shared" si="24"/>
        <v>45</v>
      </c>
      <c r="J123" s="524">
        <f t="shared" si="25"/>
        <v>-4500</v>
      </c>
      <c r="K123" s="524">
        <f t="shared" si="26"/>
        <v>-0.0045</v>
      </c>
      <c r="L123" s="448">
        <v>14854</v>
      </c>
      <c r="M123" s="449">
        <v>14025</v>
      </c>
      <c r="N123" s="449">
        <f t="shared" si="27"/>
        <v>829</v>
      </c>
      <c r="O123" s="449">
        <f t="shared" si="28"/>
        <v>-82900</v>
      </c>
      <c r="P123" s="449">
        <f t="shared" si="29"/>
        <v>-0.0829</v>
      </c>
      <c r="Q123" s="184"/>
    </row>
    <row r="124" spans="1:17" ht="15.75" customHeight="1">
      <c r="A124" s="489">
        <v>24</v>
      </c>
      <c r="B124" s="490" t="s">
        <v>87</v>
      </c>
      <c r="C124" s="495">
        <v>4902537</v>
      </c>
      <c r="D124" s="48" t="s">
        <v>13</v>
      </c>
      <c r="E124" s="49" t="s">
        <v>361</v>
      </c>
      <c r="F124" s="504">
        <v>-100</v>
      </c>
      <c r="G124" s="448">
        <v>10473</v>
      </c>
      <c r="H124" s="449">
        <v>10274</v>
      </c>
      <c r="I124" s="524">
        <f t="shared" si="24"/>
        <v>199</v>
      </c>
      <c r="J124" s="524">
        <f t="shared" si="25"/>
        <v>-19900</v>
      </c>
      <c r="K124" s="524">
        <f t="shared" si="26"/>
        <v>-0.0199</v>
      </c>
      <c r="L124" s="448">
        <v>50576</v>
      </c>
      <c r="M124" s="449">
        <v>49063</v>
      </c>
      <c r="N124" s="449">
        <f t="shared" si="27"/>
        <v>1513</v>
      </c>
      <c r="O124" s="449">
        <f t="shared" si="28"/>
        <v>-151300</v>
      </c>
      <c r="P124" s="449">
        <f t="shared" si="29"/>
        <v>-0.1513</v>
      </c>
      <c r="Q124" s="184"/>
    </row>
    <row r="125" spans="1:17" ht="15.75" customHeight="1">
      <c r="A125" s="489">
        <v>25</v>
      </c>
      <c r="B125" s="490" t="s">
        <v>75</v>
      </c>
      <c r="C125" s="495">
        <v>4902538</v>
      </c>
      <c r="D125" s="48" t="s">
        <v>13</v>
      </c>
      <c r="E125" s="49" t="s">
        <v>361</v>
      </c>
      <c r="F125" s="504">
        <v>-100</v>
      </c>
      <c r="G125" s="448">
        <v>7976</v>
      </c>
      <c r="H125" s="449">
        <v>7988</v>
      </c>
      <c r="I125" s="524">
        <f t="shared" si="24"/>
        <v>-12</v>
      </c>
      <c r="J125" s="524">
        <f t="shared" si="25"/>
        <v>1200</v>
      </c>
      <c r="K125" s="524">
        <f t="shared" si="26"/>
        <v>0.0012</v>
      </c>
      <c r="L125" s="448">
        <v>18968</v>
      </c>
      <c r="M125" s="449">
        <v>18984</v>
      </c>
      <c r="N125" s="449">
        <f t="shared" si="27"/>
        <v>-16</v>
      </c>
      <c r="O125" s="449">
        <f t="shared" si="28"/>
        <v>1600</v>
      </c>
      <c r="P125" s="449">
        <f t="shared" si="29"/>
        <v>0.0016</v>
      </c>
      <c r="Q125" s="184"/>
    </row>
    <row r="126" spans="1:17" ht="15.75" customHeight="1">
      <c r="A126" s="489">
        <v>26</v>
      </c>
      <c r="B126" s="490" t="s">
        <v>76</v>
      </c>
      <c r="C126" s="495">
        <v>4902539</v>
      </c>
      <c r="D126" s="48" t="s">
        <v>13</v>
      </c>
      <c r="E126" s="49" t="s">
        <v>361</v>
      </c>
      <c r="F126" s="504">
        <v>-100</v>
      </c>
      <c r="G126" s="448">
        <v>999375</v>
      </c>
      <c r="H126" s="449">
        <v>999383</v>
      </c>
      <c r="I126" s="524">
        <f t="shared" si="24"/>
        <v>-8</v>
      </c>
      <c r="J126" s="524">
        <f t="shared" si="25"/>
        <v>800</v>
      </c>
      <c r="K126" s="524">
        <f t="shared" si="26"/>
        <v>0.0008</v>
      </c>
      <c r="L126" s="448">
        <v>221</v>
      </c>
      <c r="M126" s="449">
        <v>243</v>
      </c>
      <c r="N126" s="449">
        <f t="shared" si="27"/>
        <v>-22</v>
      </c>
      <c r="O126" s="449">
        <f t="shared" si="28"/>
        <v>2200</v>
      </c>
      <c r="P126" s="449">
        <f t="shared" si="29"/>
        <v>0.0022</v>
      </c>
      <c r="Q126" s="184"/>
    </row>
    <row r="127" spans="1:17" ht="15.75" customHeight="1">
      <c r="A127" s="489">
        <v>27</v>
      </c>
      <c r="B127" s="490" t="s">
        <v>62</v>
      </c>
      <c r="C127" s="495">
        <v>4902540</v>
      </c>
      <c r="D127" s="48" t="s">
        <v>13</v>
      </c>
      <c r="E127" s="49" t="s">
        <v>361</v>
      </c>
      <c r="F127" s="504">
        <v>-100</v>
      </c>
      <c r="G127" s="448">
        <v>15</v>
      </c>
      <c r="H127" s="449">
        <v>15</v>
      </c>
      <c r="I127" s="524">
        <f t="shared" si="24"/>
        <v>0</v>
      </c>
      <c r="J127" s="524">
        <f t="shared" si="25"/>
        <v>0</v>
      </c>
      <c r="K127" s="524">
        <f t="shared" si="26"/>
        <v>0</v>
      </c>
      <c r="L127" s="448">
        <v>13398</v>
      </c>
      <c r="M127" s="449">
        <v>13398</v>
      </c>
      <c r="N127" s="449">
        <f t="shared" si="27"/>
        <v>0</v>
      </c>
      <c r="O127" s="449">
        <f t="shared" si="28"/>
        <v>0</v>
      </c>
      <c r="P127" s="449">
        <f t="shared" si="29"/>
        <v>0</v>
      </c>
      <c r="Q127" s="184"/>
    </row>
    <row r="128" spans="1:17" ht="15.75" customHeight="1">
      <c r="A128" s="489"/>
      <c r="B128" s="492" t="s">
        <v>77</v>
      </c>
      <c r="C128" s="495"/>
      <c r="D128" s="48"/>
      <c r="E128" s="48"/>
      <c r="F128" s="504"/>
      <c r="G128" s="530"/>
      <c r="H128" s="524"/>
      <c r="I128" s="524"/>
      <c r="J128" s="524"/>
      <c r="K128" s="524"/>
      <c r="L128" s="448"/>
      <c r="M128" s="449"/>
      <c r="N128" s="449"/>
      <c r="O128" s="449"/>
      <c r="P128" s="449"/>
      <c r="Q128" s="184"/>
    </row>
    <row r="129" spans="1:17" ht="15.75" customHeight="1">
      <c r="A129" s="489">
        <v>28</v>
      </c>
      <c r="B129" s="490" t="s">
        <v>78</v>
      </c>
      <c r="C129" s="495">
        <v>4902541</v>
      </c>
      <c r="D129" s="48" t="s">
        <v>13</v>
      </c>
      <c r="E129" s="49" t="s">
        <v>361</v>
      </c>
      <c r="F129" s="504">
        <v>-100</v>
      </c>
      <c r="G129" s="448">
        <v>6383</v>
      </c>
      <c r="H129" s="449">
        <v>4666</v>
      </c>
      <c r="I129" s="524">
        <f>G129-H129</f>
        <v>1717</v>
      </c>
      <c r="J129" s="524">
        <f t="shared" si="25"/>
        <v>-171700</v>
      </c>
      <c r="K129" s="524">
        <f t="shared" si="26"/>
        <v>-0.1717</v>
      </c>
      <c r="L129" s="448">
        <v>64848</v>
      </c>
      <c r="M129" s="449">
        <v>64097</v>
      </c>
      <c r="N129" s="449">
        <f>L129-M129</f>
        <v>751</v>
      </c>
      <c r="O129" s="449">
        <f t="shared" si="28"/>
        <v>-75100</v>
      </c>
      <c r="P129" s="449">
        <f t="shared" si="29"/>
        <v>-0.0751</v>
      </c>
      <c r="Q129" s="184"/>
    </row>
    <row r="130" spans="1:17" ht="15.75" customHeight="1">
      <c r="A130" s="489">
        <v>29</v>
      </c>
      <c r="B130" s="490" t="s">
        <v>79</v>
      </c>
      <c r="C130" s="495">
        <v>4902542</v>
      </c>
      <c r="D130" s="48" t="s">
        <v>13</v>
      </c>
      <c r="E130" s="49" t="s">
        <v>361</v>
      </c>
      <c r="F130" s="504">
        <v>-100</v>
      </c>
      <c r="G130" s="448">
        <v>6149</v>
      </c>
      <c r="H130" s="449">
        <v>5711</v>
      </c>
      <c r="I130" s="524">
        <f>G130-H130</f>
        <v>438</v>
      </c>
      <c r="J130" s="524">
        <f t="shared" si="25"/>
        <v>-43800</v>
      </c>
      <c r="K130" s="524">
        <f t="shared" si="26"/>
        <v>-0.0438</v>
      </c>
      <c r="L130" s="448">
        <v>55138</v>
      </c>
      <c r="M130" s="449">
        <v>54305</v>
      </c>
      <c r="N130" s="449">
        <f>L130-M130</f>
        <v>833</v>
      </c>
      <c r="O130" s="449">
        <f t="shared" si="28"/>
        <v>-83300</v>
      </c>
      <c r="P130" s="449">
        <f t="shared" si="29"/>
        <v>-0.0833</v>
      </c>
      <c r="Q130" s="184"/>
    </row>
    <row r="131" spans="1:17" ht="15.75" customHeight="1">
      <c r="A131" s="489">
        <v>30</v>
      </c>
      <c r="B131" s="490" t="s">
        <v>80</v>
      </c>
      <c r="C131" s="495">
        <v>4902543</v>
      </c>
      <c r="D131" s="48" t="s">
        <v>13</v>
      </c>
      <c r="E131" s="49" t="s">
        <v>361</v>
      </c>
      <c r="F131" s="504">
        <v>-100</v>
      </c>
      <c r="G131" s="448">
        <v>7185</v>
      </c>
      <c r="H131" s="449">
        <v>6696</v>
      </c>
      <c r="I131" s="524">
        <f>G131-H131</f>
        <v>489</v>
      </c>
      <c r="J131" s="524">
        <f t="shared" si="25"/>
        <v>-48900</v>
      </c>
      <c r="K131" s="524">
        <f t="shared" si="26"/>
        <v>-0.0489</v>
      </c>
      <c r="L131" s="448">
        <v>79832</v>
      </c>
      <c r="M131" s="449">
        <v>78796</v>
      </c>
      <c r="N131" s="449">
        <f>L131-M131</f>
        <v>1036</v>
      </c>
      <c r="O131" s="449">
        <f t="shared" si="28"/>
        <v>-103600</v>
      </c>
      <c r="P131" s="449">
        <f t="shared" si="29"/>
        <v>-0.1036</v>
      </c>
      <c r="Q131" s="184"/>
    </row>
    <row r="132" spans="1:17" ht="15.75" customHeight="1" thickBot="1">
      <c r="A132" s="493"/>
      <c r="B132" s="494"/>
      <c r="C132" s="496"/>
      <c r="D132" s="113"/>
      <c r="E132" s="55"/>
      <c r="F132" s="438"/>
      <c r="G132" s="38"/>
      <c r="H132" s="32"/>
      <c r="I132" s="33"/>
      <c r="J132" s="33"/>
      <c r="K132" s="34"/>
      <c r="L132" s="479"/>
      <c r="M132" s="33"/>
      <c r="N132" s="33"/>
      <c r="O132" s="33"/>
      <c r="P132" s="34"/>
      <c r="Q132" s="185"/>
    </row>
    <row r="133" ht="13.5" thickTop="1"/>
    <row r="134" spans="4:16" ht="16.5">
      <c r="D134" s="24"/>
      <c r="K134" s="617">
        <f>SUM(K91:K132)</f>
        <v>-2.02823335</v>
      </c>
      <c r="L134" s="63"/>
      <c r="M134" s="63"/>
      <c r="N134" s="63"/>
      <c r="O134" s="63"/>
      <c r="P134" s="532">
        <f>SUM(P91:P132)</f>
        <v>-3.95103386</v>
      </c>
    </row>
    <row r="135" spans="11:16" ht="14.25">
      <c r="K135" s="63"/>
      <c r="L135" s="63"/>
      <c r="M135" s="63"/>
      <c r="N135" s="63"/>
      <c r="O135" s="63"/>
      <c r="P135" s="63"/>
    </row>
    <row r="136" spans="11:16" ht="14.25">
      <c r="K136" s="63"/>
      <c r="L136" s="63"/>
      <c r="M136" s="63"/>
      <c r="N136" s="63"/>
      <c r="O136" s="63"/>
      <c r="P136" s="63"/>
    </row>
    <row r="137" spans="17:18" ht="12.75">
      <c r="Q137" s="550" t="str">
        <f>NDPL!Q1</f>
        <v>JUNE-2012</v>
      </c>
      <c r="R137" s="313"/>
    </row>
    <row r="138" ht="13.5" thickBot="1"/>
    <row r="139" spans="1:17" ht="44.25" customHeight="1">
      <c r="A139" s="441"/>
      <c r="B139" s="439" t="s">
        <v>151</v>
      </c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60"/>
    </row>
    <row r="140" spans="1:17" ht="19.5" customHeight="1">
      <c r="A140" s="281"/>
      <c r="B140" s="362" t="s">
        <v>152</v>
      </c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61"/>
    </row>
    <row r="141" spans="1:17" ht="19.5" customHeight="1">
      <c r="A141" s="281"/>
      <c r="B141" s="357" t="s">
        <v>263</v>
      </c>
      <c r="C141" s="21"/>
      <c r="D141" s="21"/>
      <c r="E141" s="21"/>
      <c r="F141" s="21"/>
      <c r="G141" s="21"/>
      <c r="H141" s="21"/>
      <c r="I141" s="21"/>
      <c r="J141" s="21"/>
      <c r="K141" s="250">
        <f>K53</f>
        <v>-0.4314</v>
      </c>
      <c r="L141" s="250"/>
      <c r="M141" s="250"/>
      <c r="N141" s="250"/>
      <c r="O141" s="250"/>
      <c r="P141" s="250">
        <f>P53</f>
        <v>1.7546999999999997</v>
      </c>
      <c r="Q141" s="61"/>
    </row>
    <row r="142" spans="1:17" ht="19.5" customHeight="1">
      <c r="A142" s="281"/>
      <c r="B142" s="357" t="s">
        <v>264</v>
      </c>
      <c r="C142" s="21"/>
      <c r="D142" s="21"/>
      <c r="E142" s="21"/>
      <c r="F142" s="21"/>
      <c r="G142" s="21"/>
      <c r="H142" s="21"/>
      <c r="I142" s="21"/>
      <c r="J142" s="21"/>
      <c r="K142" s="618">
        <f>K134</f>
        <v>-2.02823335</v>
      </c>
      <c r="L142" s="250"/>
      <c r="M142" s="250"/>
      <c r="N142" s="250"/>
      <c r="O142" s="250"/>
      <c r="P142" s="250">
        <f>P134</f>
        <v>-3.95103386</v>
      </c>
      <c r="Q142" s="61"/>
    </row>
    <row r="143" spans="1:17" ht="19.5" customHeight="1">
      <c r="A143" s="281"/>
      <c r="B143" s="357" t="s">
        <v>153</v>
      </c>
      <c r="C143" s="21"/>
      <c r="D143" s="21"/>
      <c r="E143" s="21"/>
      <c r="F143" s="21"/>
      <c r="G143" s="21"/>
      <c r="H143" s="21"/>
      <c r="I143" s="21"/>
      <c r="J143" s="21"/>
      <c r="K143" s="618">
        <f>'ROHTAK ROAD'!K45</f>
        <v>-0.0649</v>
      </c>
      <c r="L143" s="250"/>
      <c r="M143" s="250"/>
      <c r="N143" s="250"/>
      <c r="O143" s="250"/>
      <c r="P143" s="618">
        <f>'ROHTAK ROAD'!P45</f>
        <v>-0.0717</v>
      </c>
      <c r="Q143" s="61"/>
    </row>
    <row r="144" spans="1:17" ht="19.5" customHeight="1">
      <c r="A144" s="281"/>
      <c r="B144" s="357" t="s">
        <v>154</v>
      </c>
      <c r="C144" s="21"/>
      <c r="D144" s="21"/>
      <c r="E144" s="21"/>
      <c r="F144" s="21"/>
      <c r="G144" s="21"/>
      <c r="H144" s="21"/>
      <c r="I144" s="21"/>
      <c r="J144" s="21"/>
      <c r="K144" s="618">
        <f>SUM(K141:K143)</f>
        <v>-2.52453335</v>
      </c>
      <c r="L144" s="250"/>
      <c r="M144" s="250"/>
      <c r="N144" s="250"/>
      <c r="O144" s="250"/>
      <c r="P144" s="618">
        <f>SUM(P141:P143)</f>
        <v>-2.26803386</v>
      </c>
      <c r="Q144" s="61"/>
    </row>
    <row r="145" spans="1:17" ht="19.5" customHeight="1">
      <c r="A145" s="281"/>
      <c r="B145" s="362" t="s">
        <v>155</v>
      </c>
      <c r="C145" s="21"/>
      <c r="D145" s="21"/>
      <c r="E145" s="21"/>
      <c r="F145" s="21"/>
      <c r="G145" s="21"/>
      <c r="H145" s="21"/>
      <c r="I145" s="21"/>
      <c r="J145" s="21"/>
      <c r="K145" s="250"/>
      <c r="L145" s="250"/>
      <c r="M145" s="250"/>
      <c r="N145" s="250"/>
      <c r="O145" s="250"/>
      <c r="P145" s="250"/>
      <c r="Q145" s="61"/>
    </row>
    <row r="146" spans="1:17" ht="19.5" customHeight="1">
      <c r="A146" s="281"/>
      <c r="B146" s="357" t="s">
        <v>265</v>
      </c>
      <c r="C146" s="21"/>
      <c r="D146" s="21"/>
      <c r="E146" s="21"/>
      <c r="F146" s="21"/>
      <c r="G146" s="21"/>
      <c r="H146" s="21"/>
      <c r="I146" s="21"/>
      <c r="J146" s="21"/>
      <c r="K146" s="250">
        <f>K83</f>
        <v>-0.07200000000000001</v>
      </c>
      <c r="L146" s="250"/>
      <c r="M146" s="250"/>
      <c r="N146" s="250"/>
      <c r="O146" s="250"/>
      <c r="P146" s="250">
        <f>P83</f>
        <v>7.397</v>
      </c>
      <c r="Q146" s="61"/>
    </row>
    <row r="147" spans="1:17" ht="19.5" customHeight="1" thickBot="1">
      <c r="A147" s="282"/>
      <c r="B147" s="440" t="s">
        <v>156</v>
      </c>
      <c r="C147" s="62"/>
      <c r="D147" s="62"/>
      <c r="E147" s="62"/>
      <c r="F147" s="62"/>
      <c r="G147" s="62"/>
      <c r="H147" s="62"/>
      <c r="I147" s="62"/>
      <c r="J147" s="62"/>
      <c r="K147" s="619">
        <f>SUM(K144:K146)</f>
        <v>-2.59653335</v>
      </c>
      <c r="L147" s="248"/>
      <c r="M147" s="248"/>
      <c r="N147" s="248"/>
      <c r="O147" s="248"/>
      <c r="P147" s="247">
        <f>SUM(P144:P146)</f>
        <v>5.12896614</v>
      </c>
      <c r="Q147" s="249"/>
    </row>
    <row r="148" ht="12.75">
      <c r="A148" s="281"/>
    </row>
    <row r="149" ht="12.75">
      <c r="A149" s="281"/>
    </row>
    <row r="150" ht="12.75">
      <c r="A150" s="281"/>
    </row>
    <row r="151" ht="13.5" thickBot="1">
      <c r="A151" s="282"/>
    </row>
    <row r="152" spans="1:17" ht="12.75">
      <c r="A152" s="275"/>
      <c r="B152" s="276"/>
      <c r="C152" s="276"/>
      <c r="D152" s="276"/>
      <c r="E152" s="276"/>
      <c r="F152" s="276"/>
      <c r="G152" s="276"/>
      <c r="H152" s="59"/>
      <c r="I152" s="59"/>
      <c r="J152" s="59"/>
      <c r="K152" s="59"/>
      <c r="L152" s="59"/>
      <c r="M152" s="59"/>
      <c r="N152" s="59"/>
      <c r="O152" s="59"/>
      <c r="P152" s="59"/>
      <c r="Q152" s="60"/>
    </row>
    <row r="153" spans="1:17" ht="23.25">
      <c r="A153" s="283" t="s">
        <v>342</v>
      </c>
      <c r="B153" s="267"/>
      <c r="C153" s="267"/>
      <c r="D153" s="267"/>
      <c r="E153" s="267"/>
      <c r="F153" s="267"/>
      <c r="G153" s="267"/>
      <c r="H153" s="21"/>
      <c r="I153" s="21"/>
      <c r="J153" s="21"/>
      <c r="K153" s="21"/>
      <c r="L153" s="21"/>
      <c r="M153" s="21"/>
      <c r="N153" s="21"/>
      <c r="O153" s="21"/>
      <c r="P153" s="21"/>
      <c r="Q153" s="61"/>
    </row>
    <row r="154" spans="1:17" ht="12.75">
      <c r="A154" s="277"/>
      <c r="B154" s="267"/>
      <c r="C154" s="267"/>
      <c r="D154" s="267"/>
      <c r="E154" s="267"/>
      <c r="F154" s="267"/>
      <c r="G154" s="267"/>
      <c r="H154" s="21"/>
      <c r="I154" s="21"/>
      <c r="J154" s="21"/>
      <c r="K154" s="21"/>
      <c r="L154" s="21"/>
      <c r="M154" s="21"/>
      <c r="N154" s="21"/>
      <c r="O154" s="21"/>
      <c r="P154" s="21"/>
      <c r="Q154" s="61"/>
    </row>
    <row r="155" spans="1:17" ht="12.75">
      <c r="A155" s="278"/>
      <c r="B155" s="279"/>
      <c r="C155" s="279"/>
      <c r="D155" s="279"/>
      <c r="E155" s="279"/>
      <c r="F155" s="279"/>
      <c r="G155" s="279"/>
      <c r="H155" s="21"/>
      <c r="I155" s="21"/>
      <c r="J155" s="21"/>
      <c r="K155" s="305" t="s">
        <v>354</v>
      </c>
      <c r="L155" s="21"/>
      <c r="M155" s="21"/>
      <c r="N155" s="21"/>
      <c r="O155" s="21"/>
      <c r="P155" s="305" t="s">
        <v>355</v>
      </c>
      <c r="Q155" s="61"/>
    </row>
    <row r="156" spans="1:17" ht="12.75">
      <c r="A156" s="280"/>
      <c r="B156" s="163"/>
      <c r="C156" s="163"/>
      <c r="D156" s="163"/>
      <c r="E156" s="163"/>
      <c r="F156" s="163"/>
      <c r="G156" s="163"/>
      <c r="H156" s="21"/>
      <c r="I156" s="21"/>
      <c r="J156" s="21"/>
      <c r="K156" s="21"/>
      <c r="L156" s="21"/>
      <c r="M156" s="21"/>
      <c r="N156" s="21"/>
      <c r="O156" s="21"/>
      <c r="P156" s="21"/>
      <c r="Q156" s="61"/>
    </row>
    <row r="157" spans="1:17" ht="12.75">
      <c r="A157" s="280"/>
      <c r="B157" s="163"/>
      <c r="C157" s="163"/>
      <c r="D157" s="163"/>
      <c r="E157" s="163"/>
      <c r="F157" s="163"/>
      <c r="G157" s="163"/>
      <c r="H157" s="21"/>
      <c r="I157" s="21"/>
      <c r="J157" s="21"/>
      <c r="K157" s="21"/>
      <c r="L157" s="21"/>
      <c r="M157" s="21"/>
      <c r="N157" s="21"/>
      <c r="O157" s="21"/>
      <c r="P157" s="21"/>
      <c r="Q157" s="61"/>
    </row>
    <row r="158" spans="1:17" ht="18">
      <c r="A158" s="284" t="s">
        <v>345</v>
      </c>
      <c r="B158" s="268"/>
      <c r="C158" s="268"/>
      <c r="D158" s="269"/>
      <c r="E158" s="269"/>
      <c r="F158" s="270"/>
      <c r="G158" s="269"/>
      <c r="H158" s="21"/>
      <c r="I158" s="21"/>
      <c r="J158" s="21"/>
      <c r="K158" s="534">
        <f>K147</f>
        <v>-2.59653335</v>
      </c>
      <c r="L158" s="269" t="s">
        <v>343</v>
      </c>
      <c r="M158" s="21"/>
      <c r="N158" s="21"/>
      <c r="O158" s="21"/>
      <c r="P158" s="534">
        <f>P147</f>
        <v>5.12896614</v>
      </c>
      <c r="Q158" s="291" t="s">
        <v>343</v>
      </c>
    </row>
    <row r="159" spans="1:17" ht="18">
      <c r="A159" s="285"/>
      <c r="B159" s="271"/>
      <c r="C159" s="271"/>
      <c r="D159" s="267"/>
      <c r="E159" s="267"/>
      <c r="F159" s="272"/>
      <c r="G159" s="267"/>
      <c r="H159" s="21"/>
      <c r="I159" s="21"/>
      <c r="J159" s="21"/>
      <c r="K159" s="535"/>
      <c r="L159" s="267"/>
      <c r="M159" s="21"/>
      <c r="N159" s="21"/>
      <c r="O159" s="21"/>
      <c r="P159" s="535"/>
      <c r="Q159" s="292"/>
    </row>
    <row r="160" spans="1:17" ht="18">
      <c r="A160" s="286" t="s">
        <v>344</v>
      </c>
      <c r="B160" s="273"/>
      <c r="C160" s="53"/>
      <c r="D160" s="267"/>
      <c r="E160" s="267"/>
      <c r="F160" s="274"/>
      <c r="G160" s="269"/>
      <c r="H160" s="21"/>
      <c r="I160" s="21"/>
      <c r="J160" s="21"/>
      <c r="K160" s="535">
        <f>'STEPPED UP GENCO'!K47</f>
        <v>-0.014090976600000001</v>
      </c>
      <c r="L160" s="269" t="s">
        <v>343</v>
      </c>
      <c r="M160" s="21"/>
      <c r="N160" s="21"/>
      <c r="O160" s="21"/>
      <c r="P160" s="535">
        <f>'STEPPED UP GENCO'!P47</f>
        <v>-0.5480936888</v>
      </c>
      <c r="Q160" s="291" t="s">
        <v>343</v>
      </c>
    </row>
    <row r="161" spans="1:17" ht="12.75">
      <c r="A161" s="28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61"/>
    </row>
    <row r="162" spans="1:17" ht="12.75">
      <c r="A162" s="28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61"/>
    </row>
    <row r="163" spans="1:17" ht="12.75">
      <c r="A163" s="28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61"/>
    </row>
    <row r="164" spans="1:17" ht="20.25">
      <c r="A164" s="281"/>
      <c r="B164" s="21"/>
      <c r="C164" s="21"/>
      <c r="D164" s="21"/>
      <c r="E164" s="21"/>
      <c r="F164" s="21"/>
      <c r="G164" s="21"/>
      <c r="H164" s="268"/>
      <c r="I164" s="268"/>
      <c r="J164" s="287" t="s">
        <v>346</v>
      </c>
      <c r="K164" s="477">
        <f>SUM(K158:K163)</f>
        <v>-2.6106243266</v>
      </c>
      <c r="L164" s="287" t="s">
        <v>343</v>
      </c>
      <c r="M164" s="163"/>
      <c r="N164" s="21"/>
      <c r="O164" s="21"/>
      <c r="P164" s="477">
        <f>SUM(P158:P163)</f>
        <v>4.5808724512</v>
      </c>
      <c r="Q164" s="507" t="s">
        <v>343</v>
      </c>
    </row>
    <row r="165" spans="1:17" ht="13.5" thickBot="1">
      <c r="A165" s="28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190"/>
    </row>
  </sheetData>
  <sheetProtection/>
  <printOptions/>
  <pageMargins left="0.51" right="0.5" top="0.58" bottom="0.5" header="0.5" footer="0.5"/>
  <pageSetup horizontalDpi="300" verticalDpi="300" orientation="landscape" scale="60" r:id="rId1"/>
  <rowBreaks count="3" manualBreakCount="3">
    <brk id="53" max="255" man="1"/>
    <brk id="85" max="255" man="1"/>
    <brk id="135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75"/>
  <sheetViews>
    <sheetView view="pageBreakPreview" zoomScale="55" zoomScaleNormal="70" zoomScaleSheetLayoutView="55" workbookViewId="0" topLeftCell="A1">
      <selection activeCell="G139" sqref="G139:I139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28125" style="0" customWidth="1"/>
    <col min="4" max="4" width="9.00390625" style="0" customWidth="1"/>
    <col min="5" max="5" width="17.57421875" style="0" customWidth="1"/>
    <col min="7" max="7" width="14.00390625" style="0" customWidth="1"/>
    <col min="8" max="8" width="12.140625" style="0" customWidth="1"/>
    <col min="9" max="9" width="11.8515625" style="0" customWidth="1"/>
    <col min="10" max="10" width="16.28125" style="0" customWidth="1"/>
    <col min="11" max="11" width="14.5742187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2.8515625" style="0" customWidth="1"/>
  </cols>
  <sheetData>
    <row r="1" spans="1:17" ht="26.25">
      <c r="A1" s="1" t="s">
        <v>251</v>
      </c>
      <c r="P1" s="547" t="str">
        <f>NDPL!$Q$1</f>
        <v>JUNE-2012</v>
      </c>
      <c r="Q1" s="547"/>
    </row>
    <row r="2" ht="12.75">
      <c r="A2" s="18" t="s">
        <v>252</v>
      </c>
    </row>
    <row r="3" ht="23.25">
      <c r="A3" s="536" t="s">
        <v>157</v>
      </c>
    </row>
    <row r="4" spans="1:16" ht="24" thickBot="1">
      <c r="A4" s="537" t="s">
        <v>202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8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01/07/12</v>
      </c>
      <c r="H5" s="41" t="str">
        <f>NDPL!H5</f>
        <v>INTIAL READING 01/06/12</v>
      </c>
      <c r="I5" s="41" t="s">
        <v>4</v>
      </c>
      <c r="J5" s="41" t="s">
        <v>5</v>
      </c>
      <c r="K5" s="41" t="s">
        <v>6</v>
      </c>
      <c r="L5" s="43" t="str">
        <f>NDPL!G5</f>
        <v>FINAL READING 01/07/12</v>
      </c>
      <c r="M5" s="41" t="str">
        <f>NDPL!H5</f>
        <v>INTIAL READING 01/06/12</v>
      </c>
      <c r="N5" s="41" t="s">
        <v>4</v>
      </c>
      <c r="O5" s="41" t="s">
        <v>5</v>
      </c>
      <c r="P5" s="41" t="s">
        <v>6</v>
      </c>
      <c r="Q5" s="42" t="s">
        <v>324</v>
      </c>
    </row>
    <row r="6" ht="14.25" thickBot="1" thickTop="1"/>
    <row r="7" spans="1:17" ht="22.5" customHeight="1" thickTop="1">
      <c r="A7" s="359"/>
      <c r="B7" s="360" t="s">
        <v>158</v>
      </c>
      <c r="C7" s="361"/>
      <c r="D7" s="44"/>
      <c r="E7" s="44"/>
      <c r="F7" s="44"/>
      <c r="G7" s="36"/>
      <c r="H7" s="27"/>
      <c r="I7" s="27"/>
      <c r="J7" s="27"/>
      <c r="K7" s="27"/>
      <c r="L7" s="26"/>
      <c r="M7" s="27"/>
      <c r="N7" s="27"/>
      <c r="O7" s="27"/>
      <c r="P7" s="27"/>
      <c r="Q7" s="183"/>
    </row>
    <row r="8" spans="1:17" ht="24" customHeight="1">
      <c r="A8" s="332">
        <v>1</v>
      </c>
      <c r="B8" s="397" t="s">
        <v>159</v>
      </c>
      <c r="C8" s="398">
        <v>4865180</v>
      </c>
      <c r="D8" s="155" t="s">
        <v>13</v>
      </c>
      <c r="E8" s="119" t="s">
        <v>361</v>
      </c>
      <c r="F8" s="409">
        <v>1000</v>
      </c>
      <c r="G8" s="448">
        <v>998207</v>
      </c>
      <c r="H8" s="449">
        <v>998208</v>
      </c>
      <c r="I8" s="417">
        <f>G8-H8</f>
        <v>-1</v>
      </c>
      <c r="J8" s="417">
        <f>$F8*I8</f>
        <v>-1000</v>
      </c>
      <c r="K8" s="417">
        <f aca="true" t="shared" si="0" ref="K8:K79">J8/1000000</f>
        <v>-0.001</v>
      </c>
      <c r="L8" s="448">
        <v>10564</v>
      </c>
      <c r="M8" s="449">
        <v>10616</v>
      </c>
      <c r="N8" s="417">
        <f>L8-M8</f>
        <v>-52</v>
      </c>
      <c r="O8" s="417">
        <f>$F8*N8</f>
        <v>-52000</v>
      </c>
      <c r="P8" s="417">
        <f aca="true" t="shared" si="1" ref="P8:P79">O8/1000000</f>
        <v>-0.052</v>
      </c>
      <c r="Q8" s="406"/>
    </row>
    <row r="9" spans="1:17" ht="24.75" customHeight="1">
      <c r="A9" s="332">
        <v>2</v>
      </c>
      <c r="B9" s="397" t="s">
        <v>160</v>
      </c>
      <c r="C9" s="398">
        <v>4865095</v>
      </c>
      <c r="D9" s="155" t="s">
        <v>13</v>
      </c>
      <c r="E9" s="119" t="s">
        <v>361</v>
      </c>
      <c r="F9" s="409">
        <v>1333.33</v>
      </c>
      <c r="G9" s="448">
        <v>990402</v>
      </c>
      <c r="H9" s="449">
        <v>990404</v>
      </c>
      <c r="I9" s="417">
        <f aca="true" t="shared" si="2" ref="I9:I79">G9-H9</f>
        <v>-2</v>
      </c>
      <c r="J9" s="417">
        <f aca="true" t="shared" si="3" ref="J9:J79">$F9*I9</f>
        <v>-2666.66</v>
      </c>
      <c r="K9" s="417">
        <f t="shared" si="0"/>
        <v>-0.00266666</v>
      </c>
      <c r="L9" s="448">
        <v>676661</v>
      </c>
      <c r="M9" s="449">
        <v>677212</v>
      </c>
      <c r="N9" s="417">
        <f aca="true" t="shared" si="4" ref="N9:N79">L9-M9</f>
        <v>-551</v>
      </c>
      <c r="O9" s="417">
        <f aca="true" t="shared" si="5" ref="O9:O79">$F9*N9</f>
        <v>-734664.83</v>
      </c>
      <c r="P9" s="720">
        <f t="shared" si="1"/>
        <v>-0.7346648299999999</v>
      </c>
      <c r="Q9" s="698"/>
    </row>
    <row r="10" spans="1:17" ht="22.5" customHeight="1">
      <c r="A10" s="332">
        <v>3</v>
      </c>
      <c r="B10" s="397" t="s">
        <v>161</v>
      </c>
      <c r="C10" s="398">
        <v>4865166</v>
      </c>
      <c r="D10" s="155" t="s">
        <v>13</v>
      </c>
      <c r="E10" s="119" t="s">
        <v>361</v>
      </c>
      <c r="F10" s="409">
        <v>1000</v>
      </c>
      <c r="G10" s="448">
        <v>6702</v>
      </c>
      <c r="H10" s="449">
        <v>6702</v>
      </c>
      <c r="I10" s="417">
        <f t="shared" si="2"/>
        <v>0</v>
      </c>
      <c r="J10" s="417">
        <f t="shared" si="3"/>
        <v>0</v>
      </c>
      <c r="K10" s="417">
        <f t="shared" si="0"/>
        <v>0</v>
      </c>
      <c r="L10" s="448">
        <v>52121</v>
      </c>
      <c r="M10" s="449">
        <v>49306</v>
      </c>
      <c r="N10" s="417">
        <f t="shared" si="4"/>
        <v>2815</v>
      </c>
      <c r="O10" s="417">
        <f t="shared" si="5"/>
        <v>2815000</v>
      </c>
      <c r="P10" s="417">
        <f t="shared" si="1"/>
        <v>2.815</v>
      </c>
      <c r="Q10" s="406"/>
    </row>
    <row r="11" spans="1:17" ht="22.5" customHeight="1">
      <c r="A11" s="332">
        <v>4</v>
      </c>
      <c r="B11" s="397" t="s">
        <v>162</v>
      </c>
      <c r="C11" s="398">
        <v>4865151</v>
      </c>
      <c r="D11" s="155" t="s">
        <v>13</v>
      </c>
      <c r="E11" s="119" t="s">
        <v>361</v>
      </c>
      <c r="F11" s="409">
        <v>1000</v>
      </c>
      <c r="G11" s="448">
        <v>10885</v>
      </c>
      <c r="H11" s="449">
        <v>10906</v>
      </c>
      <c r="I11" s="417">
        <f>G11-H11</f>
        <v>-21</v>
      </c>
      <c r="J11" s="417">
        <f t="shared" si="3"/>
        <v>-21000</v>
      </c>
      <c r="K11" s="417">
        <f t="shared" si="0"/>
        <v>-0.021</v>
      </c>
      <c r="L11" s="448">
        <v>555</v>
      </c>
      <c r="M11" s="449">
        <v>728</v>
      </c>
      <c r="N11" s="417">
        <f>L11-M11</f>
        <v>-173</v>
      </c>
      <c r="O11" s="417">
        <f t="shared" si="5"/>
        <v>-173000</v>
      </c>
      <c r="P11" s="417">
        <f t="shared" si="1"/>
        <v>-0.173</v>
      </c>
      <c r="Q11" s="592"/>
    </row>
    <row r="12" spans="1:17" ht="22.5" customHeight="1">
      <c r="A12" s="332">
        <v>5</v>
      </c>
      <c r="B12" s="397" t="s">
        <v>163</v>
      </c>
      <c r="C12" s="398">
        <v>4865152</v>
      </c>
      <c r="D12" s="155" t="s">
        <v>13</v>
      </c>
      <c r="E12" s="119" t="s">
        <v>361</v>
      </c>
      <c r="F12" s="409">
        <v>300</v>
      </c>
      <c r="G12" s="448">
        <v>1605</v>
      </c>
      <c r="H12" s="449">
        <v>1605</v>
      </c>
      <c r="I12" s="417">
        <f>G12-H12</f>
        <v>0</v>
      </c>
      <c r="J12" s="417">
        <f t="shared" si="3"/>
        <v>0</v>
      </c>
      <c r="K12" s="417">
        <f t="shared" si="0"/>
        <v>0</v>
      </c>
      <c r="L12" s="448">
        <v>112</v>
      </c>
      <c r="M12" s="449">
        <v>112</v>
      </c>
      <c r="N12" s="417">
        <f>L12-M12</f>
        <v>0</v>
      </c>
      <c r="O12" s="417">
        <f t="shared" si="5"/>
        <v>0</v>
      </c>
      <c r="P12" s="417">
        <f t="shared" si="1"/>
        <v>0</v>
      </c>
      <c r="Q12" s="551"/>
    </row>
    <row r="13" spans="1:17" ht="22.5" customHeight="1">
      <c r="A13" s="332">
        <v>6</v>
      </c>
      <c r="B13" s="397" t="s">
        <v>164</v>
      </c>
      <c r="C13" s="398">
        <v>4865096</v>
      </c>
      <c r="D13" s="155" t="s">
        <v>13</v>
      </c>
      <c r="E13" s="119" t="s">
        <v>361</v>
      </c>
      <c r="F13" s="409">
        <v>100</v>
      </c>
      <c r="G13" s="448">
        <v>7509</v>
      </c>
      <c r="H13" s="449">
        <v>7509</v>
      </c>
      <c r="I13" s="417">
        <f t="shared" si="2"/>
        <v>0</v>
      </c>
      <c r="J13" s="417">
        <f t="shared" si="3"/>
        <v>0</v>
      </c>
      <c r="K13" s="417">
        <f t="shared" si="0"/>
        <v>0</v>
      </c>
      <c r="L13" s="448">
        <v>97316</v>
      </c>
      <c r="M13" s="449">
        <v>91041</v>
      </c>
      <c r="N13" s="417">
        <f t="shared" si="4"/>
        <v>6275</v>
      </c>
      <c r="O13" s="417">
        <f t="shared" si="5"/>
        <v>627500</v>
      </c>
      <c r="P13" s="417">
        <f t="shared" si="1"/>
        <v>0.6275</v>
      </c>
      <c r="Q13" s="406"/>
    </row>
    <row r="14" spans="1:17" ht="22.5" customHeight="1">
      <c r="A14" s="332">
        <v>7</v>
      </c>
      <c r="B14" s="397" t="s">
        <v>165</v>
      </c>
      <c r="C14" s="398">
        <v>4865097</v>
      </c>
      <c r="D14" s="155" t="s">
        <v>13</v>
      </c>
      <c r="E14" s="119" t="s">
        <v>361</v>
      </c>
      <c r="F14" s="409">
        <v>100</v>
      </c>
      <c r="G14" s="448">
        <v>39815</v>
      </c>
      <c r="H14" s="449">
        <v>39903</v>
      </c>
      <c r="I14" s="417">
        <f t="shared" si="2"/>
        <v>-88</v>
      </c>
      <c r="J14" s="417">
        <f t="shared" si="3"/>
        <v>-8800</v>
      </c>
      <c r="K14" s="417">
        <f t="shared" si="0"/>
        <v>-0.0088</v>
      </c>
      <c r="L14" s="448">
        <v>260904</v>
      </c>
      <c r="M14" s="449">
        <v>267832</v>
      </c>
      <c r="N14" s="417">
        <f t="shared" si="4"/>
        <v>-6928</v>
      </c>
      <c r="O14" s="417">
        <f t="shared" si="5"/>
        <v>-692800</v>
      </c>
      <c r="P14" s="417">
        <f t="shared" si="1"/>
        <v>-0.6928</v>
      </c>
      <c r="Q14" s="406"/>
    </row>
    <row r="15" spans="1:17" ht="22.5" customHeight="1">
      <c r="A15" s="332">
        <v>8</v>
      </c>
      <c r="B15" s="397" t="s">
        <v>166</v>
      </c>
      <c r="C15" s="398">
        <v>4864789</v>
      </c>
      <c r="D15" s="155" t="s">
        <v>13</v>
      </c>
      <c r="E15" s="119" t="s">
        <v>361</v>
      </c>
      <c r="F15" s="409">
        <v>100</v>
      </c>
      <c r="G15" s="448">
        <v>8482</v>
      </c>
      <c r="H15" s="449">
        <v>8476</v>
      </c>
      <c r="I15" s="417">
        <f t="shared" si="2"/>
        <v>6</v>
      </c>
      <c r="J15" s="417">
        <f t="shared" si="3"/>
        <v>600</v>
      </c>
      <c r="K15" s="417">
        <f t="shared" si="0"/>
        <v>0.0006</v>
      </c>
      <c r="L15" s="448">
        <v>373222</v>
      </c>
      <c r="M15" s="449">
        <v>359514</v>
      </c>
      <c r="N15" s="417">
        <f t="shared" si="4"/>
        <v>13708</v>
      </c>
      <c r="O15" s="417">
        <f t="shared" si="5"/>
        <v>1370800</v>
      </c>
      <c r="P15" s="417">
        <f t="shared" si="1"/>
        <v>1.3708</v>
      </c>
      <c r="Q15" s="406"/>
    </row>
    <row r="16" spans="1:17" ht="26.25" customHeight="1">
      <c r="A16" s="332">
        <v>9</v>
      </c>
      <c r="B16" s="729" t="s">
        <v>167</v>
      </c>
      <c r="C16" s="730">
        <v>4865181</v>
      </c>
      <c r="D16" s="731" t="s">
        <v>13</v>
      </c>
      <c r="E16" s="732" t="s">
        <v>361</v>
      </c>
      <c r="F16" s="733">
        <v>900</v>
      </c>
      <c r="G16" s="451">
        <v>999966</v>
      </c>
      <c r="H16" s="449">
        <v>999965</v>
      </c>
      <c r="I16" s="417">
        <f>G16-H16</f>
        <v>1</v>
      </c>
      <c r="J16" s="417">
        <f t="shared" si="3"/>
        <v>900</v>
      </c>
      <c r="K16" s="417">
        <f t="shared" si="0"/>
        <v>0.0009</v>
      </c>
      <c r="L16" s="448">
        <v>342</v>
      </c>
      <c r="M16" s="449">
        <v>131</v>
      </c>
      <c r="N16" s="417">
        <f>L16-M16</f>
        <v>211</v>
      </c>
      <c r="O16" s="417">
        <f t="shared" si="5"/>
        <v>189900</v>
      </c>
      <c r="P16" s="417">
        <f t="shared" si="1"/>
        <v>0.1899</v>
      </c>
      <c r="Q16" s="698" t="s">
        <v>410</v>
      </c>
    </row>
    <row r="17" spans="1:17" ht="22.5" customHeight="1">
      <c r="A17" s="332"/>
      <c r="B17" s="399" t="s">
        <v>168</v>
      </c>
      <c r="C17" s="398"/>
      <c r="D17" s="155"/>
      <c r="E17" s="155"/>
      <c r="F17" s="409"/>
      <c r="G17" s="626"/>
      <c r="H17" s="625"/>
      <c r="I17" s="417"/>
      <c r="J17" s="417"/>
      <c r="K17" s="420"/>
      <c r="L17" s="418"/>
      <c r="M17" s="417"/>
      <c r="N17" s="417"/>
      <c r="O17" s="417"/>
      <c r="P17" s="420"/>
      <c r="Q17" s="406"/>
    </row>
    <row r="18" spans="1:17" ht="22.5" customHeight="1">
      <c r="A18" s="332">
        <v>10</v>
      </c>
      <c r="B18" s="397" t="s">
        <v>16</v>
      </c>
      <c r="C18" s="398">
        <v>4864973</v>
      </c>
      <c r="D18" s="155" t="s">
        <v>13</v>
      </c>
      <c r="E18" s="119" t="s">
        <v>361</v>
      </c>
      <c r="F18" s="409">
        <v>-1000</v>
      </c>
      <c r="G18" s="448">
        <v>992883</v>
      </c>
      <c r="H18" s="449">
        <v>992879</v>
      </c>
      <c r="I18" s="417">
        <f t="shared" si="2"/>
        <v>4</v>
      </c>
      <c r="J18" s="417">
        <f t="shared" si="3"/>
        <v>-4000</v>
      </c>
      <c r="K18" s="417">
        <f t="shared" si="0"/>
        <v>-0.004</v>
      </c>
      <c r="L18" s="448">
        <v>958376</v>
      </c>
      <c r="M18" s="449">
        <v>959855</v>
      </c>
      <c r="N18" s="417">
        <f t="shared" si="4"/>
        <v>-1479</v>
      </c>
      <c r="O18" s="417">
        <f t="shared" si="5"/>
        <v>1479000</v>
      </c>
      <c r="P18" s="417">
        <f t="shared" si="1"/>
        <v>1.479</v>
      </c>
      <c r="Q18" s="406"/>
    </row>
    <row r="19" spans="1:17" ht="22.5" customHeight="1">
      <c r="A19" s="332">
        <v>11</v>
      </c>
      <c r="B19" s="364" t="s">
        <v>17</v>
      </c>
      <c r="C19" s="398">
        <v>4864974</v>
      </c>
      <c r="D19" s="106" t="s">
        <v>13</v>
      </c>
      <c r="E19" s="119" t="s">
        <v>361</v>
      </c>
      <c r="F19" s="409">
        <v>-1000</v>
      </c>
      <c r="G19" s="448">
        <v>991195</v>
      </c>
      <c r="H19" s="449">
        <v>991191</v>
      </c>
      <c r="I19" s="417">
        <f t="shared" si="2"/>
        <v>4</v>
      </c>
      <c r="J19" s="417">
        <f t="shared" si="3"/>
        <v>-4000</v>
      </c>
      <c r="K19" s="417">
        <f t="shared" si="0"/>
        <v>-0.004</v>
      </c>
      <c r="L19" s="448">
        <v>961141</v>
      </c>
      <c r="M19" s="449">
        <v>962621</v>
      </c>
      <c r="N19" s="417">
        <f t="shared" si="4"/>
        <v>-1480</v>
      </c>
      <c r="O19" s="417">
        <f t="shared" si="5"/>
        <v>1480000</v>
      </c>
      <c r="P19" s="417">
        <f t="shared" si="1"/>
        <v>1.48</v>
      </c>
      <c r="Q19" s="406"/>
    </row>
    <row r="20" spans="1:17" ht="22.5" customHeight="1">
      <c r="A20" s="332">
        <v>12</v>
      </c>
      <c r="B20" s="397" t="s">
        <v>18</v>
      </c>
      <c r="C20" s="398">
        <v>4864975</v>
      </c>
      <c r="D20" s="155" t="s">
        <v>13</v>
      </c>
      <c r="E20" s="119" t="s">
        <v>361</v>
      </c>
      <c r="F20" s="409">
        <v>-1000</v>
      </c>
      <c r="G20" s="448">
        <v>987623</v>
      </c>
      <c r="H20" s="449">
        <v>987616</v>
      </c>
      <c r="I20" s="417">
        <f t="shared" si="2"/>
        <v>7</v>
      </c>
      <c r="J20" s="417">
        <f t="shared" si="3"/>
        <v>-7000</v>
      </c>
      <c r="K20" s="417">
        <f t="shared" si="0"/>
        <v>-0.007</v>
      </c>
      <c r="L20" s="448">
        <v>945247</v>
      </c>
      <c r="M20" s="449">
        <v>946663</v>
      </c>
      <c r="N20" s="417">
        <f t="shared" si="4"/>
        <v>-1416</v>
      </c>
      <c r="O20" s="417">
        <f t="shared" si="5"/>
        <v>1416000</v>
      </c>
      <c r="P20" s="417">
        <f t="shared" si="1"/>
        <v>1.416</v>
      </c>
      <c r="Q20" s="406"/>
    </row>
    <row r="21" spans="1:17" ht="22.5" customHeight="1">
      <c r="A21" s="332">
        <v>13</v>
      </c>
      <c r="B21" s="397" t="s">
        <v>169</v>
      </c>
      <c r="C21" s="398">
        <v>4864976</v>
      </c>
      <c r="D21" s="155" t="s">
        <v>13</v>
      </c>
      <c r="E21" s="119" t="s">
        <v>361</v>
      </c>
      <c r="F21" s="409">
        <v>-1000</v>
      </c>
      <c r="G21" s="448">
        <v>998242</v>
      </c>
      <c r="H21" s="449">
        <v>998238</v>
      </c>
      <c r="I21" s="417">
        <f t="shared" si="2"/>
        <v>4</v>
      </c>
      <c r="J21" s="417">
        <f t="shared" si="3"/>
        <v>-4000</v>
      </c>
      <c r="K21" s="417">
        <f t="shared" si="0"/>
        <v>-0.004</v>
      </c>
      <c r="L21" s="448">
        <v>961282</v>
      </c>
      <c r="M21" s="449">
        <v>962721</v>
      </c>
      <c r="N21" s="417">
        <f t="shared" si="4"/>
        <v>-1439</v>
      </c>
      <c r="O21" s="417">
        <f t="shared" si="5"/>
        <v>1439000</v>
      </c>
      <c r="P21" s="417">
        <f t="shared" si="1"/>
        <v>1.439</v>
      </c>
      <c r="Q21" s="406"/>
    </row>
    <row r="22" spans="1:17" ht="22.5" customHeight="1">
      <c r="A22" s="332"/>
      <c r="B22" s="399" t="s">
        <v>170</v>
      </c>
      <c r="C22" s="398"/>
      <c r="D22" s="155"/>
      <c r="E22" s="155"/>
      <c r="F22" s="409"/>
      <c r="G22" s="626"/>
      <c r="H22" s="625"/>
      <c r="I22" s="417"/>
      <c r="J22" s="417"/>
      <c r="K22" s="417"/>
      <c r="L22" s="418"/>
      <c r="M22" s="417"/>
      <c r="N22" s="417"/>
      <c r="O22" s="417"/>
      <c r="P22" s="417"/>
      <c r="Q22" s="406"/>
    </row>
    <row r="23" spans="1:17" ht="22.5" customHeight="1">
      <c r="A23" s="332">
        <v>14</v>
      </c>
      <c r="B23" s="397" t="s">
        <v>16</v>
      </c>
      <c r="C23" s="398">
        <v>5128437</v>
      </c>
      <c r="D23" s="155" t="s">
        <v>13</v>
      </c>
      <c r="E23" s="119" t="s">
        <v>361</v>
      </c>
      <c r="F23" s="409">
        <v>-1000</v>
      </c>
      <c r="G23" s="448">
        <v>996016</v>
      </c>
      <c r="H23" s="449">
        <v>996016</v>
      </c>
      <c r="I23" s="417">
        <f>G23-H23</f>
        <v>0</v>
      </c>
      <c r="J23" s="417">
        <f t="shared" si="3"/>
        <v>0</v>
      </c>
      <c r="K23" s="417">
        <f t="shared" si="0"/>
        <v>0</v>
      </c>
      <c r="L23" s="448">
        <v>989473</v>
      </c>
      <c r="M23" s="449">
        <v>992636</v>
      </c>
      <c r="N23" s="417">
        <f>L23-M23</f>
        <v>-3163</v>
      </c>
      <c r="O23" s="417">
        <f t="shared" si="5"/>
        <v>3163000</v>
      </c>
      <c r="P23" s="417">
        <f t="shared" si="1"/>
        <v>3.163</v>
      </c>
      <c r="Q23" s="707"/>
    </row>
    <row r="24" spans="1:17" ht="22.5" customHeight="1">
      <c r="A24" s="332">
        <v>15</v>
      </c>
      <c r="B24" s="397" t="s">
        <v>17</v>
      </c>
      <c r="C24" s="398">
        <v>5128439</v>
      </c>
      <c r="D24" s="155" t="s">
        <v>13</v>
      </c>
      <c r="E24" s="119" t="s">
        <v>361</v>
      </c>
      <c r="F24" s="409">
        <v>-1000</v>
      </c>
      <c r="G24" s="448">
        <v>6833</v>
      </c>
      <c r="H24" s="449">
        <v>6833</v>
      </c>
      <c r="I24" s="417">
        <f>G24-H24</f>
        <v>0</v>
      </c>
      <c r="J24" s="417">
        <f t="shared" si="3"/>
        <v>0</v>
      </c>
      <c r="K24" s="417">
        <f t="shared" si="0"/>
        <v>0</v>
      </c>
      <c r="L24" s="448">
        <v>993784</v>
      </c>
      <c r="M24" s="449">
        <v>995603</v>
      </c>
      <c r="N24" s="417">
        <f>L24-M24</f>
        <v>-1819</v>
      </c>
      <c r="O24" s="417">
        <f t="shared" si="5"/>
        <v>1819000</v>
      </c>
      <c r="P24" s="417">
        <f t="shared" si="1"/>
        <v>1.819</v>
      </c>
      <c r="Q24" s="707"/>
    </row>
    <row r="25" spans="1:17" ht="22.5" customHeight="1">
      <c r="A25" s="332"/>
      <c r="B25" s="362" t="s">
        <v>171</v>
      </c>
      <c r="C25" s="398"/>
      <c r="D25" s="106"/>
      <c r="E25" s="106"/>
      <c r="F25" s="409"/>
      <c r="G25" s="626"/>
      <c r="H25" s="625"/>
      <c r="I25" s="417"/>
      <c r="J25" s="417"/>
      <c r="K25" s="417"/>
      <c r="L25" s="418"/>
      <c r="M25" s="417"/>
      <c r="N25" s="417"/>
      <c r="O25" s="417"/>
      <c r="P25" s="417"/>
      <c r="Q25" s="406"/>
    </row>
    <row r="26" spans="1:17" ht="22.5" customHeight="1">
      <c r="A26" s="332">
        <v>16</v>
      </c>
      <c r="B26" s="397" t="s">
        <v>16</v>
      </c>
      <c r="C26" s="398">
        <v>4864969</v>
      </c>
      <c r="D26" s="155" t="s">
        <v>13</v>
      </c>
      <c r="E26" s="119" t="s">
        <v>361</v>
      </c>
      <c r="F26" s="409">
        <v>-1000</v>
      </c>
      <c r="G26" s="448">
        <v>41701</v>
      </c>
      <c r="H26" s="449">
        <v>41699</v>
      </c>
      <c r="I26" s="417">
        <f t="shared" si="2"/>
        <v>2</v>
      </c>
      <c r="J26" s="417">
        <f t="shared" si="3"/>
        <v>-2000</v>
      </c>
      <c r="K26" s="417">
        <f t="shared" si="0"/>
        <v>-0.002</v>
      </c>
      <c r="L26" s="448">
        <v>23534</v>
      </c>
      <c r="M26" s="449">
        <v>25341</v>
      </c>
      <c r="N26" s="417">
        <f t="shared" si="4"/>
        <v>-1807</v>
      </c>
      <c r="O26" s="417">
        <f t="shared" si="5"/>
        <v>1807000</v>
      </c>
      <c r="P26" s="417">
        <f t="shared" si="1"/>
        <v>1.807</v>
      </c>
      <c r="Q26" s="406"/>
    </row>
    <row r="27" spans="1:17" ht="22.5" customHeight="1">
      <c r="A27" s="332">
        <v>17</v>
      </c>
      <c r="B27" s="397" t="s">
        <v>17</v>
      </c>
      <c r="C27" s="398">
        <v>4864970</v>
      </c>
      <c r="D27" s="155" t="s">
        <v>13</v>
      </c>
      <c r="E27" s="119" t="s">
        <v>361</v>
      </c>
      <c r="F27" s="409">
        <v>-1000</v>
      </c>
      <c r="G27" s="448">
        <v>4844</v>
      </c>
      <c r="H27" s="449">
        <v>4816</v>
      </c>
      <c r="I27" s="417">
        <f t="shared" si="2"/>
        <v>28</v>
      </c>
      <c r="J27" s="417">
        <f t="shared" si="3"/>
        <v>-28000</v>
      </c>
      <c r="K27" s="417">
        <f t="shared" si="0"/>
        <v>-0.028</v>
      </c>
      <c r="L27" s="448">
        <v>9268</v>
      </c>
      <c r="M27" s="449">
        <v>10063</v>
      </c>
      <c r="N27" s="417">
        <f t="shared" si="4"/>
        <v>-795</v>
      </c>
      <c r="O27" s="417">
        <f t="shared" si="5"/>
        <v>795000</v>
      </c>
      <c r="P27" s="417">
        <f t="shared" si="1"/>
        <v>0.795</v>
      </c>
      <c r="Q27" s="406"/>
    </row>
    <row r="28" spans="1:17" ht="22.5" customHeight="1">
      <c r="A28" s="332">
        <v>18</v>
      </c>
      <c r="B28" s="397" t="s">
        <v>18</v>
      </c>
      <c r="C28" s="398">
        <v>4864971</v>
      </c>
      <c r="D28" s="155" t="s">
        <v>13</v>
      </c>
      <c r="E28" s="119" t="s">
        <v>361</v>
      </c>
      <c r="F28" s="409">
        <v>-1000</v>
      </c>
      <c r="G28" s="448">
        <v>25208</v>
      </c>
      <c r="H28" s="449">
        <v>25204</v>
      </c>
      <c r="I28" s="417">
        <f t="shared" si="2"/>
        <v>4</v>
      </c>
      <c r="J28" s="417">
        <f t="shared" si="3"/>
        <v>-4000</v>
      </c>
      <c r="K28" s="417">
        <f t="shared" si="0"/>
        <v>-0.004</v>
      </c>
      <c r="L28" s="448">
        <v>9363</v>
      </c>
      <c r="M28" s="449">
        <v>11437</v>
      </c>
      <c r="N28" s="417">
        <f t="shared" si="4"/>
        <v>-2074</v>
      </c>
      <c r="O28" s="417">
        <f t="shared" si="5"/>
        <v>2074000</v>
      </c>
      <c r="P28" s="417">
        <f t="shared" si="1"/>
        <v>2.074</v>
      </c>
      <c r="Q28" s="406"/>
    </row>
    <row r="29" spans="1:17" ht="22.5" customHeight="1">
      <c r="A29" s="332">
        <v>19</v>
      </c>
      <c r="B29" s="364" t="s">
        <v>169</v>
      </c>
      <c r="C29" s="398">
        <v>4864972</v>
      </c>
      <c r="D29" s="106" t="s">
        <v>13</v>
      </c>
      <c r="E29" s="119" t="s">
        <v>361</v>
      </c>
      <c r="F29" s="409">
        <v>-1000</v>
      </c>
      <c r="G29" s="448">
        <v>19052</v>
      </c>
      <c r="H29" s="449">
        <v>19004</v>
      </c>
      <c r="I29" s="417">
        <f t="shared" si="2"/>
        <v>48</v>
      </c>
      <c r="J29" s="417">
        <f t="shared" si="3"/>
        <v>-48000</v>
      </c>
      <c r="K29" s="417">
        <f t="shared" si="0"/>
        <v>-0.048</v>
      </c>
      <c r="L29" s="448">
        <v>43628</v>
      </c>
      <c r="M29" s="449">
        <v>42531</v>
      </c>
      <c r="N29" s="417">
        <f t="shared" si="4"/>
        <v>1097</v>
      </c>
      <c r="O29" s="417">
        <f t="shared" si="5"/>
        <v>-1097000</v>
      </c>
      <c r="P29" s="417">
        <f t="shared" si="1"/>
        <v>-1.097</v>
      </c>
      <c r="Q29" s="406"/>
    </row>
    <row r="30" spans="1:17" ht="22.5" customHeight="1">
      <c r="A30" s="332"/>
      <c r="B30" s="399" t="s">
        <v>172</v>
      </c>
      <c r="C30" s="398"/>
      <c r="D30" s="155"/>
      <c r="E30" s="155"/>
      <c r="F30" s="409"/>
      <c r="G30" s="626"/>
      <c r="H30" s="625"/>
      <c r="I30" s="417"/>
      <c r="J30" s="417"/>
      <c r="K30" s="417"/>
      <c r="L30" s="418"/>
      <c r="M30" s="417"/>
      <c r="N30" s="417"/>
      <c r="O30" s="417"/>
      <c r="P30" s="417"/>
      <c r="Q30" s="406"/>
    </row>
    <row r="31" spans="1:17" ht="22.5" customHeight="1">
      <c r="A31" s="332"/>
      <c r="B31" s="399" t="s">
        <v>42</v>
      </c>
      <c r="C31" s="398"/>
      <c r="D31" s="155"/>
      <c r="E31" s="155"/>
      <c r="F31" s="409"/>
      <c r="G31" s="626"/>
      <c r="H31" s="625"/>
      <c r="I31" s="417"/>
      <c r="J31" s="417"/>
      <c r="K31" s="417"/>
      <c r="L31" s="418"/>
      <c r="M31" s="417"/>
      <c r="N31" s="417"/>
      <c r="O31" s="417"/>
      <c r="P31" s="417"/>
      <c r="Q31" s="406"/>
    </row>
    <row r="32" spans="1:17" ht="22.5" customHeight="1">
      <c r="A32" s="332">
        <v>21</v>
      </c>
      <c r="B32" s="397" t="s">
        <v>173</v>
      </c>
      <c r="C32" s="398">
        <v>4864955</v>
      </c>
      <c r="D32" s="155" t="s">
        <v>13</v>
      </c>
      <c r="E32" s="119" t="s">
        <v>361</v>
      </c>
      <c r="F32" s="409">
        <v>1000</v>
      </c>
      <c r="G32" s="448">
        <v>6389</v>
      </c>
      <c r="H32" s="449">
        <v>6387</v>
      </c>
      <c r="I32" s="417">
        <f t="shared" si="2"/>
        <v>2</v>
      </c>
      <c r="J32" s="417">
        <f t="shared" si="3"/>
        <v>2000</v>
      </c>
      <c r="K32" s="417">
        <f t="shared" si="0"/>
        <v>0.002</v>
      </c>
      <c r="L32" s="448">
        <v>6534</v>
      </c>
      <c r="M32" s="449">
        <v>5164</v>
      </c>
      <c r="N32" s="417">
        <f t="shared" si="4"/>
        <v>1370</v>
      </c>
      <c r="O32" s="417">
        <f t="shared" si="5"/>
        <v>1370000</v>
      </c>
      <c r="P32" s="417">
        <f t="shared" si="1"/>
        <v>1.37</v>
      </c>
      <c r="Q32" s="406"/>
    </row>
    <row r="33" spans="1:17" ht="22.5" customHeight="1">
      <c r="A33" s="332"/>
      <c r="B33" s="362" t="s">
        <v>174</v>
      </c>
      <c r="C33" s="398"/>
      <c r="D33" s="106"/>
      <c r="E33" s="106"/>
      <c r="F33" s="409"/>
      <c r="G33" s="626"/>
      <c r="H33" s="625"/>
      <c r="I33" s="417"/>
      <c r="J33" s="417"/>
      <c r="K33" s="417"/>
      <c r="L33" s="418"/>
      <c r="M33" s="417"/>
      <c r="N33" s="417"/>
      <c r="O33" s="417"/>
      <c r="P33" s="417"/>
      <c r="Q33" s="406"/>
    </row>
    <row r="34" spans="1:17" ht="22.5" customHeight="1">
      <c r="A34" s="332">
        <v>22</v>
      </c>
      <c r="B34" s="364" t="s">
        <v>16</v>
      </c>
      <c r="C34" s="398">
        <v>4864908</v>
      </c>
      <c r="D34" s="106" t="s">
        <v>13</v>
      </c>
      <c r="E34" s="119" t="s">
        <v>361</v>
      </c>
      <c r="F34" s="409">
        <v>-1000</v>
      </c>
      <c r="G34" s="448">
        <v>943882</v>
      </c>
      <c r="H34" s="449">
        <v>944351</v>
      </c>
      <c r="I34" s="417">
        <f t="shared" si="2"/>
        <v>-469</v>
      </c>
      <c r="J34" s="417">
        <f t="shared" si="3"/>
        <v>469000</v>
      </c>
      <c r="K34" s="417">
        <f t="shared" si="0"/>
        <v>0.469</v>
      </c>
      <c r="L34" s="448">
        <v>905193</v>
      </c>
      <c r="M34" s="449">
        <v>906402</v>
      </c>
      <c r="N34" s="417">
        <f t="shared" si="4"/>
        <v>-1209</v>
      </c>
      <c r="O34" s="417">
        <f t="shared" si="5"/>
        <v>1209000</v>
      </c>
      <c r="P34" s="417">
        <f t="shared" si="1"/>
        <v>1.209</v>
      </c>
      <c r="Q34" s="406"/>
    </row>
    <row r="35" spans="1:17" ht="22.5" customHeight="1">
      <c r="A35" s="332">
        <v>23</v>
      </c>
      <c r="B35" s="397" t="s">
        <v>17</v>
      </c>
      <c r="C35" s="398">
        <v>4864909</v>
      </c>
      <c r="D35" s="155" t="s">
        <v>13</v>
      </c>
      <c r="E35" s="119" t="s">
        <v>361</v>
      </c>
      <c r="F35" s="409">
        <v>-1000</v>
      </c>
      <c r="G35" s="448">
        <v>982302</v>
      </c>
      <c r="H35" s="449">
        <v>982529</v>
      </c>
      <c r="I35" s="417">
        <f t="shared" si="2"/>
        <v>-227</v>
      </c>
      <c r="J35" s="417">
        <f t="shared" si="3"/>
        <v>227000</v>
      </c>
      <c r="K35" s="417">
        <f t="shared" si="0"/>
        <v>0.227</v>
      </c>
      <c r="L35" s="448">
        <v>867165</v>
      </c>
      <c r="M35" s="449">
        <v>868688</v>
      </c>
      <c r="N35" s="417">
        <f t="shared" si="4"/>
        <v>-1523</v>
      </c>
      <c r="O35" s="417">
        <f t="shared" si="5"/>
        <v>1523000</v>
      </c>
      <c r="P35" s="417">
        <f t="shared" si="1"/>
        <v>1.523</v>
      </c>
      <c r="Q35" s="406"/>
    </row>
    <row r="36" spans="1:17" ht="22.5" customHeight="1">
      <c r="A36" s="332"/>
      <c r="B36" s="397"/>
      <c r="C36" s="398"/>
      <c r="D36" s="155"/>
      <c r="E36" s="155"/>
      <c r="F36" s="409"/>
      <c r="G36" s="626"/>
      <c r="H36" s="625"/>
      <c r="I36" s="417"/>
      <c r="J36" s="417"/>
      <c r="K36" s="417"/>
      <c r="L36" s="418"/>
      <c r="M36" s="417"/>
      <c r="N36" s="417"/>
      <c r="O36" s="417"/>
      <c r="P36" s="417"/>
      <c r="Q36" s="406"/>
    </row>
    <row r="37" spans="1:17" ht="22.5" customHeight="1">
      <c r="A37" s="332"/>
      <c r="B37" s="399" t="s">
        <v>175</v>
      </c>
      <c r="C37" s="398"/>
      <c r="D37" s="155"/>
      <c r="E37" s="155"/>
      <c r="F37" s="407"/>
      <c r="G37" s="626"/>
      <c r="H37" s="625"/>
      <c r="I37" s="417"/>
      <c r="J37" s="417"/>
      <c r="K37" s="417"/>
      <c r="L37" s="418"/>
      <c r="M37" s="417"/>
      <c r="N37" s="417"/>
      <c r="O37" s="417"/>
      <c r="P37" s="417"/>
      <c r="Q37" s="406"/>
    </row>
    <row r="38" spans="1:17" ht="22.5" customHeight="1">
      <c r="A38" s="332">
        <v>24</v>
      </c>
      <c r="B38" s="397" t="s">
        <v>131</v>
      </c>
      <c r="C38" s="398">
        <v>4864964</v>
      </c>
      <c r="D38" s="155" t="s">
        <v>13</v>
      </c>
      <c r="E38" s="119" t="s">
        <v>361</v>
      </c>
      <c r="F38" s="409">
        <v>-1000</v>
      </c>
      <c r="G38" s="448">
        <v>340</v>
      </c>
      <c r="H38" s="449">
        <v>336</v>
      </c>
      <c r="I38" s="417">
        <f t="shared" si="2"/>
        <v>4</v>
      </c>
      <c r="J38" s="417">
        <f t="shared" si="3"/>
        <v>-4000</v>
      </c>
      <c r="K38" s="417">
        <f t="shared" si="0"/>
        <v>-0.004</v>
      </c>
      <c r="L38" s="448">
        <v>989274</v>
      </c>
      <c r="M38" s="449">
        <v>990540</v>
      </c>
      <c r="N38" s="417">
        <f t="shared" si="4"/>
        <v>-1266</v>
      </c>
      <c r="O38" s="417">
        <f t="shared" si="5"/>
        <v>1266000</v>
      </c>
      <c r="P38" s="417">
        <f t="shared" si="1"/>
        <v>1.266</v>
      </c>
      <c r="Q38" s="406"/>
    </row>
    <row r="39" spans="1:17" ht="22.5" customHeight="1">
      <c r="A39" s="332">
        <v>25</v>
      </c>
      <c r="B39" s="397" t="s">
        <v>132</v>
      </c>
      <c r="C39" s="398">
        <v>4864965</v>
      </c>
      <c r="D39" s="155" t="s">
        <v>13</v>
      </c>
      <c r="E39" s="119" t="s">
        <v>361</v>
      </c>
      <c r="F39" s="409">
        <v>-1000</v>
      </c>
      <c r="G39" s="448">
        <v>454</v>
      </c>
      <c r="H39" s="449">
        <v>451</v>
      </c>
      <c r="I39" s="417">
        <f t="shared" si="2"/>
        <v>3</v>
      </c>
      <c r="J39" s="417">
        <f t="shared" si="3"/>
        <v>-3000</v>
      </c>
      <c r="K39" s="417">
        <f t="shared" si="0"/>
        <v>-0.003</v>
      </c>
      <c r="L39" s="448">
        <v>971492</v>
      </c>
      <c r="M39" s="449">
        <v>973684</v>
      </c>
      <c r="N39" s="417">
        <f t="shared" si="4"/>
        <v>-2192</v>
      </c>
      <c r="O39" s="417">
        <f t="shared" si="5"/>
        <v>2192000</v>
      </c>
      <c r="P39" s="417">
        <f t="shared" si="1"/>
        <v>2.192</v>
      </c>
      <c r="Q39" s="406"/>
    </row>
    <row r="40" spans="1:17" ht="22.5" customHeight="1">
      <c r="A40" s="332">
        <v>26</v>
      </c>
      <c r="B40" s="397" t="s">
        <v>176</v>
      </c>
      <c r="C40" s="398">
        <v>4864890</v>
      </c>
      <c r="D40" s="155" t="s">
        <v>13</v>
      </c>
      <c r="E40" s="119" t="s">
        <v>361</v>
      </c>
      <c r="F40" s="409">
        <v>-1000</v>
      </c>
      <c r="G40" s="448">
        <v>1679</v>
      </c>
      <c r="H40" s="449">
        <v>1653</v>
      </c>
      <c r="I40" s="417">
        <f t="shared" si="2"/>
        <v>26</v>
      </c>
      <c r="J40" s="417">
        <f t="shared" si="3"/>
        <v>-26000</v>
      </c>
      <c r="K40" s="417">
        <f t="shared" si="0"/>
        <v>-0.026</v>
      </c>
      <c r="L40" s="448">
        <v>957381</v>
      </c>
      <c r="M40" s="449">
        <v>957889</v>
      </c>
      <c r="N40" s="417">
        <f t="shared" si="4"/>
        <v>-508</v>
      </c>
      <c r="O40" s="417">
        <f t="shared" si="5"/>
        <v>508000</v>
      </c>
      <c r="P40" s="417">
        <f t="shared" si="1"/>
        <v>0.508</v>
      </c>
      <c r="Q40" s="406"/>
    </row>
    <row r="41" spans="1:17" ht="22.5" customHeight="1">
      <c r="A41" s="332">
        <v>27</v>
      </c>
      <c r="B41" s="364" t="s">
        <v>177</v>
      </c>
      <c r="C41" s="398">
        <v>4864891</v>
      </c>
      <c r="D41" s="106" t="s">
        <v>13</v>
      </c>
      <c r="E41" s="119" t="s">
        <v>361</v>
      </c>
      <c r="F41" s="409">
        <v>-1000</v>
      </c>
      <c r="G41" s="448"/>
      <c r="H41" s="449"/>
      <c r="I41" s="417">
        <f t="shared" si="2"/>
        <v>0</v>
      </c>
      <c r="J41" s="417">
        <f t="shared" si="3"/>
        <v>0</v>
      </c>
      <c r="K41" s="417">
        <f t="shared" si="0"/>
        <v>0</v>
      </c>
      <c r="L41" s="448"/>
      <c r="M41" s="449"/>
      <c r="N41" s="417">
        <f t="shared" si="4"/>
        <v>0</v>
      </c>
      <c r="O41" s="417">
        <f t="shared" si="5"/>
        <v>0</v>
      </c>
      <c r="P41" s="417">
        <f t="shared" si="1"/>
        <v>0</v>
      </c>
      <c r="Q41" s="406"/>
    </row>
    <row r="42" spans="1:17" ht="22.5" customHeight="1">
      <c r="A42" s="332">
        <v>28</v>
      </c>
      <c r="B42" s="397" t="s">
        <v>178</v>
      </c>
      <c r="C42" s="398">
        <v>4864906</v>
      </c>
      <c r="D42" s="155" t="s">
        <v>13</v>
      </c>
      <c r="E42" s="119" t="s">
        <v>361</v>
      </c>
      <c r="F42" s="409">
        <v>-1000</v>
      </c>
      <c r="G42" s="448">
        <v>999630</v>
      </c>
      <c r="H42" s="449">
        <v>999630</v>
      </c>
      <c r="I42" s="417">
        <f t="shared" si="2"/>
        <v>0</v>
      </c>
      <c r="J42" s="417">
        <f t="shared" si="3"/>
        <v>0</v>
      </c>
      <c r="K42" s="417">
        <f t="shared" si="0"/>
        <v>0</v>
      </c>
      <c r="L42" s="448">
        <v>900546</v>
      </c>
      <c r="M42" s="449">
        <v>903332</v>
      </c>
      <c r="N42" s="417">
        <f t="shared" si="4"/>
        <v>-2786</v>
      </c>
      <c r="O42" s="417">
        <f t="shared" si="5"/>
        <v>2786000</v>
      </c>
      <c r="P42" s="417">
        <f t="shared" si="1"/>
        <v>2.786</v>
      </c>
      <c r="Q42" s="406"/>
    </row>
    <row r="43" spans="1:17" ht="22.5" customHeight="1" thickBot="1">
      <c r="A43" s="332">
        <v>29</v>
      </c>
      <c r="B43" s="397" t="s">
        <v>179</v>
      </c>
      <c r="C43" s="398">
        <v>4864907</v>
      </c>
      <c r="D43" s="155" t="s">
        <v>13</v>
      </c>
      <c r="E43" s="119" t="s">
        <v>361</v>
      </c>
      <c r="F43" s="587">
        <v>-1000</v>
      </c>
      <c r="G43" s="448">
        <v>999027</v>
      </c>
      <c r="H43" s="449">
        <v>999027</v>
      </c>
      <c r="I43" s="417">
        <f t="shared" si="2"/>
        <v>0</v>
      </c>
      <c r="J43" s="417">
        <f t="shared" si="3"/>
        <v>0</v>
      </c>
      <c r="K43" s="417">
        <f t="shared" si="0"/>
        <v>0</v>
      </c>
      <c r="L43" s="448">
        <v>883220</v>
      </c>
      <c r="M43" s="449">
        <v>888279</v>
      </c>
      <c r="N43" s="417">
        <f t="shared" si="4"/>
        <v>-5059</v>
      </c>
      <c r="O43" s="417">
        <f t="shared" si="5"/>
        <v>5059000</v>
      </c>
      <c r="P43" s="417">
        <f t="shared" si="1"/>
        <v>5.059</v>
      </c>
      <c r="Q43" s="406"/>
    </row>
    <row r="44" spans="1:17" ht="18" customHeight="1" thickTop="1">
      <c r="A44" s="361"/>
      <c r="B44" s="400"/>
      <c r="C44" s="401"/>
      <c r="D44" s="317"/>
      <c r="E44" s="318"/>
      <c r="F44" s="409"/>
      <c r="G44" s="627"/>
      <c r="H44" s="628"/>
      <c r="I44" s="423"/>
      <c r="J44" s="423"/>
      <c r="K44" s="423"/>
      <c r="L44" s="423"/>
      <c r="M44" s="424"/>
      <c r="N44" s="423"/>
      <c r="O44" s="423"/>
      <c r="P44" s="423"/>
      <c r="Q44" s="27"/>
    </row>
    <row r="45" spans="1:17" ht="18" customHeight="1" thickBot="1">
      <c r="A45" s="538" t="s">
        <v>350</v>
      </c>
      <c r="B45" s="402"/>
      <c r="C45" s="403"/>
      <c r="D45" s="319"/>
      <c r="E45" s="320"/>
      <c r="F45" s="409"/>
      <c r="G45" s="629"/>
      <c r="H45" s="630"/>
      <c r="I45" s="427"/>
      <c r="J45" s="427"/>
      <c r="K45" s="427"/>
      <c r="L45" s="427"/>
      <c r="M45" s="428"/>
      <c r="N45" s="427"/>
      <c r="O45" s="427"/>
      <c r="P45" s="548" t="str">
        <f>NDPL!$Q$1</f>
        <v>JUNE-2012</v>
      </c>
      <c r="Q45" s="548"/>
    </row>
    <row r="46" spans="1:17" ht="21" customHeight="1" thickTop="1">
      <c r="A46" s="359"/>
      <c r="B46" s="362" t="s">
        <v>180</v>
      </c>
      <c r="C46" s="398"/>
      <c r="D46" s="106"/>
      <c r="E46" s="106"/>
      <c r="F46" s="588"/>
      <c r="G46" s="626"/>
      <c r="H46" s="625"/>
      <c r="I46" s="417"/>
      <c r="J46" s="417"/>
      <c r="K46" s="417"/>
      <c r="L46" s="418"/>
      <c r="M46" s="417"/>
      <c r="N46" s="417"/>
      <c r="O46" s="417"/>
      <c r="P46" s="417"/>
      <c r="Q46" s="184"/>
    </row>
    <row r="47" spans="1:17" ht="21" customHeight="1">
      <c r="A47" s="332">
        <v>30</v>
      </c>
      <c r="B47" s="397" t="s">
        <v>16</v>
      </c>
      <c r="C47" s="398">
        <v>4864988</v>
      </c>
      <c r="D47" s="155" t="s">
        <v>13</v>
      </c>
      <c r="E47" s="119" t="s">
        <v>361</v>
      </c>
      <c r="F47" s="409">
        <v>-1000</v>
      </c>
      <c r="G47" s="448">
        <v>999035</v>
      </c>
      <c r="H47" s="449">
        <v>998910</v>
      </c>
      <c r="I47" s="417">
        <f t="shared" si="2"/>
        <v>125</v>
      </c>
      <c r="J47" s="417">
        <f t="shared" si="3"/>
        <v>-125000</v>
      </c>
      <c r="K47" s="417">
        <f t="shared" si="0"/>
        <v>-0.125</v>
      </c>
      <c r="L47" s="448">
        <v>974481</v>
      </c>
      <c r="M47" s="449">
        <v>974601</v>
      </c>
      <c r="N47" s="417">
        <f t="shared" si="4"/>
        <v>-120</v>
      </c>
      <c r="O47" s="417">
        <f t="shared" si="5"/>
        <v>120000</v>
      </c>
      <c r="P47" s="417">
        <f t="shared" si="1"/>
        <v>0.12</v>
      </c>
      <c r="Q47" s="184"/>
    </row>
    <row r="48" spans="1:17" ht="21" customHeight="1">
      <c r="A48" s="332">
        <v>31</v>
      </c>
      <c r="B48" s="397" t="s">
        <v>17</v>
      </c>
      <c r="C48" s="398">
        <v>4864989</v>
      </c>
      <c r="D48" s="155" t="s">
        <v>13</v>
      </c>
      <c r="E48" s="119" t="s">
        <v>361</v>
      </c>
      <c r="F48" s="409">
        <v>-1000</v>
      </c>
      <c r="G48" s="448">
        <v>147</v>
      </c>
      <c r="H48" s="449">
        <v>91</v>
      </c>
      <c r="I48" s="417">
        <f t="shared" si="2"/>
        <v>56</v>
      </c>
      <c r="J48" s="417">
        <f t="shared" si="3"/>
        <v>-56000</v>
      </c>
      <c r="K48" s="417">
        <f t="shared" si="0"/>
        <v>-0.056</v>
      </c>
      <c r="L48" s="448">
        <v>991592</v>
      </c>
      <c r="M48" s="449">
        <v>991621</v>
      </c>
      <c r="N48" s="417">
        <f t="shared" si="4"/>
        <v>-29</v>
      </c>
      <c r="O48" s="417">
        <f t="shared" si="5"/>
        <v>29000</v>
      </c>
      <c r="P48" s="417">
        <f t="shared" si="1"/>
        <v>0.029</v>
      </c>
      <c r="Q48" s="184"/>
    </row>
    <row r="49" spans="1:17" ht="21" customHeight="1">
      <c r="A49" s="332">
        <v>32</v>
      </c>
      <c r="B49" s="397" t="s">
        <v>18</v>
      </c>
      <c r="C49" s="398">
        <v>4864979</v>
      </c>
      <c r="D49" s="155" t="s">
        <v>13</v>
      </c>
      <c r="E49" s="119" t="s">
        <v>361</v>
      </c>
      <c r="F49" s="409">
        <v>-2000</v>
      </c>
      <c r="G49" s="448">
        <v>990718</v>
      </c>
      <c r="H49" s="449">
        <v>990716</v>
      </c>
      <c r="I49" s="417">
        <f t="shared" si="2"/>
        <v>2</v>
      </c>
      <c r="J49" s="417">
        <f t="shared" si="3"/>
        <v>-4000</v>
      </c>
      <c r="K49" s="417">
        <f t="shared" si="0"/>
        <v>-0.004</v>
      </c>
      <c r="L49" s="448">
        <v>972633</v>
      </c>
      <c r="M49" s="449">
        <v>972945</v>
      </c>
      <c r="N49" s="417">
        <f t="shared" si="4"/>
        <v>-312</v>
      </c>
      <c r="O49" s="417">
        <f t="shared" si="5"/>
        <v>624000</v>
      </c>
      <c r="P49" s="417">
        <f t="shared" si="1"/>
        <v>0.624</v>
      </c>
      <c r="Q49" s="589"/>
    </row>
    <row r="50" spans="1:17" ht="21" customHeight="1">
      <c r="A50" s="332"/>
      <c r="B50" s="399" t="s">
        <v>181</v>
      </c>
      <c r="C50" s="398"/>
      <c r="D50" s="155"/>
      <c r="E50" s="155"/>
      <c r="F50" s="409"/>
      <c r="G50" s="626"/>
      <c r="H50" s="625"/>
      <c r="I50" s="417"/>
      <c r="J50" s="417"/>
      <c r="K50" s="417"/>
      <c r="L50" s="418"/>
      <c r="M50" s="417"/>
      <c r="N50" s="417"/>
      <c r="O50" s="417"/>
      <c r="P50" s="417"/>
      <c r="Q50" s="184"/>
    </row>
    <row r="51" spans="1:17" ht="21" customHeight="1">
      <c r="A51" s="332">
        <v>33</v>
      </c>
      <c r="B51" s="397" t="s">
        <v>16</v>
      </c>
      <c r="C51" s="398">
        <v>4864966</v>
      </c>
      <c r="D51" s="155" t="s">
        <v>13</v>
      </c>
      <c r="E51" s="119" t="s">
        <v>361</v>
      </c>
      <c r="F51" s="409">
        <v>-1000</v>
      </c>
      <c r="G51" s="448">
        <v>997524</v>
      </c>
      <c r="H51" s="449">
        <v>997520</v>
      </c>
      <c r="I51" s="417">
        <f t="shared" si="2"/>
        <v>4</v>
      </c>
      <c r="J51" s="417">
        <f t="shared" si="3"/>
        <v>-4000</v>
      </c>
      <c r="K51" s="417">
        <f t="shared" si="0"/>
        <v>-0.004</v>
      </c>
      <c r="L51" s="448">
        <v>930512</v>
      </c>
      <c r="M51" s="449">
        <v>930951</v>
      </c>
      <c r="N51" s="417">
        <f t="shared" si="4"/>
        <v>-439</v>
      </c>
      <c r="O51" s="417">
        <f t="shared" si="5"/>
        <v>439000</v>
      </c>
      <c r="P51" s="417">
        <f t="shared" si="1"/>
        <v>0.439</v>
      </c>
      <c r="Q51" s="184"/>
    </row>
    <row r="52" spans="1:17" ht="21" customHeight="1">
      <c r="A52" s="332">
        <v>34</v>
      </c>
      <c r="B52" s="397" t="s">
        <v>17</v>
      </c>
      <c r="C52" s="398">
        <v>4864967</v>
      </c>
      <c r="D52" s="155" t="s">
        <v>13</v>
      </c>
      <c r="E52" s="119" t="s">
        <v>361</v>
      </c>
      <c r="F52" s="409">
        <v>-1000</v>
      </c>
      <c r="G52" s="448">
        <v>1611</v>
      </c>
      <c r="H52" s="449">
        <v>1508</v>
      </c>
      <c r="I52" s="417">
        <f t="shared" si="2"/>
        <v>103</v>
      </c>
      <c r="J52" s="417">
        <f t="shared" si="3"/>
        <v>-103000</v>
      </c>
      <c r="K52" s="417">
        <f t="shared" si="0"/>
        <v>-0.103</v>
      </c>
      <c r="L52" s="448">
        <v>940913</v>
      </c>
      <c r="M52" s="449">
        <v>942435</v>
      </c>
      <c r="N52" s="417">
        <f t="shared" si="4"/>
        <v>-1522</v>
      </c>
      <c r="O52" s="417">
        <f t="shared" si="5"/>
        <v>1522000</v>
      </c>
      <c r="P52" s="417">
        <f t="shared" si="1"/>
        <v>1.522</v>
      </c>
      <c r="Q52" s="184"/>
    </row>
    <row r="53" spans="1:17" ht="21" customHeight="1">
      <c r="A53" s="332">
        <v>35</v>
      </c>
      <c r="B53" s="397" t="s">
        <v>18</v>
      </c>
      <c r="C53" s="398">
        <v>4865048</v>
      </c>
      <c r="D53" s="155" t="s">
        <v>13</v>
      </c>
      <c r="E53" s="119" t="s">
        <v>361</v>
      </c>
      <c r="F53" s="409">
        <v>-1000</v>
      </c>
      <c r="G53" s="448">
        <v>997432</v>
      </c>
      <c r="H53" s="449">
        <v>997413</v>
      </c>
      <c r="I53" s="417">
        <f t="shared" si="2"/>
        <v>19</v>
      </c>
      <c r="J53" s="417">
        <f t="shared" si="3"/>
        <v>-19000</v>
      </c>
      <c r="K53" s="417">
        <f t="shared" si="0"/>
        <v>-0.019</v>
      </c>
      <c r="L53" s="448">
        <v>937157</v>
      </c>
      <c r="M53" s="449">
        <v>937612</v>
      </c>
      <c r="N53" s="417">
        <f t="shared" si="4"/>
        <v>-455</v>
      </c>
      <c r="O53" s="417">
        <f t="shared" si="5"/>
        <v>455000</v>
      </c>
      <c r="P53" s="417">
        <f t="shared" si="1"/>
        <v>0.455</v>
      </c>
      <c r="Q53" s="184"/>
    </row>
    <row r="54" spans="1:17" ht="21" customHeight="1">
      <c r="A54" s="332"/>
      <c r="B54" s="399" t="s">
        <v>122</v>
      </c>
      <c r="C54" s="398"/>
      <c r="D54" s="155"/>
      <c r="E54" s="119"/>
      <c r="F54" s="407"/>
      <c r="G54" s="626"/>
      <c r="H54" s="631"/>
      <c r="I54" s="417"/>
      <c r="J54" s="417"/>
      <c r="K54" s="417"/>
      <c r="L54" s="418"/>
      <c r="M54" s="414"/>
      <c r="N54" s="417"/>
      <c r="O54" s="417"/>
      <c r="P54" s="417"/>
      <c r="Q54" s="184"/>
    </row>
    <row r="55" spans="1:17" ht="21" customHeight="1">
      <c r="A55" s="332">
        <v>36</v>
      </c>
      <c r="B55" s="397" t="s">
        <v>384</v>
      </c>
      <c r="C55" s="398">
        <v>4864827</v>
      </c>
      <c r="D55" s="155" t="s">
        <v>13</v>
      </c>
      <c r="E55" s="119" t="s">
        <v>361</v>
      </c>
      <c r="F55" s="407">
        <v>-666.666</v>
      </c>
      <c r="G55" s="448">
        <v>997544</v>
      </c>
      <c r="H55" s="449">
        <v>997548</v>
      </c>
      <c r="I55" s="417">
        <f>G55-H55</f>
        <v>-4</v>
      </c>
      <c r="J55" s="417">
        <f t="shared" si="3"/>
        <v>2666.664</v>
      </c>
      <c r="K55" s="749">
        <f t="shared" si="0"/>
        <v>0.002666664</v>
      </c>
      <c r="L55" s="448">
        <v>997324</v>
      </c>
      <c r="M55" s="449">
        <v>1000150</v>
      </c>
      <c r="N55" s="417">
        <f>L55-M55</f>
        <v>-2826</v>
      </c>
      <c r="O55" s="417">
        <f t="shared" si="5"/>
        <v>1883998.1160000002</v>
      </c>
      <c r="P55" s="749">
        <f t="shared" si="1"/>
        <v>1.8839981160000001</v>
      </c>
      <c r="Q55" s="590" t="s">
        <v>419</v>
      </c>
    </row>
    <row r="56" spans="1:17" ht="21" customHeight="1">
      <c r="A56" s="332">
        <v>37</v>
      </c>
      <c r="B56" s="397" t="s">
        <v>183</v>
      </c>
      <c r="C56" s="398">
        <v>4864828</v>
      </c>
      <c r="D56" s="155" t="s">
        <v>13</v>
      </c>
      <c r="E56" s="119" t="s">
        <v>361</v>
      </c>
      <c r="F56" s="407">
        <v>-666.666</v>
      </c>
      <c r="G56" s="448">
        <v>973223</v>
      </c>
      <c r="H56" s="449">
        <v>973274</v>
      </c>
      <c r="I56" s="417">
        <f>G56-H56</f>
        <v>-51</v>
      </c>
      <c r="J56" s="417">
        <f t="shared" si="3"/>
        <v>33999.966</v>
      </c>
      <c r="K56" s="417">
        <f t="shared" si="0"/>
        <v>0.033999966</v>
      </c>
      <c r="L56" s="448">
        <v>972347</v>
      </c>
      <c r="M56" s="449">
        <v>975752</v>
      </c>
      <c r="N56" s="417">
        <f>L56-M56</f>
        <v>-3405</v>
      </c>
      <c r="O56" s="417">
        <f t="shared" si="5"/>
        <v>2269997.73</v>
      </c>
      <c r="P56" s="749">
        <f t="shared" si="1"/>
        <v>2.26999773</v>
      </c>
      <c r="Q56" s="184"/>
    </row>
    <row r="57" spans="1:17" ht="22.5" customHeight="1">
      <c r="A57" s="332"/>
      <c r="B57" s="399" t="s">
        <v>387</v>
      </c>
      <c r="C57" s="398"/>
      <c r="D57" s="155"/>
      <c r="E57" s="119"/>
      <c r="F57" s="407"/>
      <c r="G57" s="626"/>
      <c r="H57" s="631"/>
      <c r="I57" s="417"/>
      <c r="J57" s="417"/>
      <c r="K57" s="417"/>
      <c r="L57" s="421"/>
      <c r="M57" s="414"/>
      <c r="N57" s="417"/>
      <c r="O57" s="417"/>
      <c r="P57" s="417"/>
      <c r="Q57" s="184"/>
    </row>
    <row r="58" spans="1:17" ht="21" customHeight="1">
      <c r="A58" s="332">
        <v>38</v>
      </c>
      <c r="B58" s="397" t="s">
        <v>384</v>
      </c>
      <c r="C58" s="398">
        <v>4865024</v>
      </c>
      <c r="D58" s="155" t="s">
        <v>13</v>
      </c>
      <c r="E58" s="119" t="s">
        <v>361</v>
      </c>
      <c r="F58" s="595">
        <v>-2000</v>
      </c>
      <c r="G58" s="448">
        <v>555</v>
      </c>
      <c r="H58" s="449">
        <v>555</v>
      </c>
      <c r="I58" s="417">
        <f>G58-H58</f>
        <v>0</v>
      </c>
      <c r="J58" s="417">
        <f t="shared" si="3"/>
        <v>0</v>
      </c>
      <c r="K58" s="417">
        <f t="shared" si="0"/>
        <v>0</v>
      </c>
      <c r="L58" s="448">
        <v>1214</v>
      </c>
      <c r="M58" s="449">
        <v>1214</v>
      </c>
      <c r="N58" s="417">
        <f>L58-M58</f>
        <v>0</v>
      </c>
      <c r="O58" s="417">
        <f t="shared" si="5"/>
        <v>0</v>
      </c>
      <c r="P58" s="417">
        <f t="shared" si="1"/>
        <v>0</v>
      </c>
      <c r="Q58" s="184"/>
    </row>
    <row r="59" spans="1:17" ht="21" customHeight="1">
      <c r="A59" s="332">
        <v>39</v>
      </c>
      <c r="B59" s="397" t="s">
        <v>183</v>
      </c>
      <c r="C59" s="398">
        <v>4864920</v>
      </c>
      <c r="D59" s="155" t="s">
        <v>13</v>
      </c>
      <c r="E59" s="119" t="s">
        <v>361</v>
      </c>
      <c r="F59" s="595">
        <v>-2000</v>
      </c>
      <c r="G59" s="448">
        <v>997336</v>
      </c>
      <c r="H59" s="449">
        <v>997336</v>
      </c>
      <c r="I59" s="417">
        <f>G59-H59</f>
        <v>0</v>
      </c>
      <c r="J59" s="417">
        <f t="shared" si="3"/>
        <v>0</v>
      </c>
      <c r="K59" s="417">
        <f t="shared" si="0"/>
        <v>0</v>
      </c>
      <c r="L59" s="448">
        <v>451</v>
      </c>
      <c r="M59" s="449">
        <v>458</v>
      </c>
      <c r="N59" s="417">
        <f>L59-M59</f>
        <v>-7</v>
      </c>
      <c r="O59" s="417">
        <f t="shared" si="5"/>
        <v>14000</v>
      </c>
      <c r="P59" s="417">
        <f t="shared" si="1"/>
        <v>0.014</v>
      </c>
      <c r="Q59" s="184"/>
    </row>
    <row r="60" spans="1:17" ht="21" customHeight="1">
      <c r="A60" s="332"/>
      <c r="B60" s="710" t="s">
        <v>393</v>
      </c>
      <c r="C60" s="398"/>
      <c r="D60" s="155"/>
      <c r="E60" s="119"/>
      <c r="F60" s="595"/>
      <c r="G60" s="448"/>
      <c r="H60" s="449"/>
      <c r="I60" s="417"/>
      <c r="J60" s="417"/>
      <c r="K60" s="417"/>
      <c r="L60" s="448"/>
      <c r="M60" s="449"/>
      <c r="N60" s="417"/>
      <c r="O60" s="417"/>
      <c r="P60" s="417"/>
      <c r="Q60" s="184"/>
    </row>
    <row r="61" spans="1:17" ht="21" customHeight="1">
      <c r="A61" s="332">
        <v>40</v>
      </c>
      <c r="B61" s="397" t="s">
        <v>384</v>
      </c>
      <c r="C61" s="398">
        <v>5128414</v>
      </c>
      <c r="D61" s="155" t="s">
        <v>13</v>
      </c>
      <c r="E61" s="119" t="s">
        <v>361</v>
      </c>
      <c r="F61" s="595">
        <v>-1000</v>
      </c>
      <c r="G61" s="448">
        <v>978171</v>
      </c>
      <c r="H61" s="449">
        <v>978489</v>
      </c>
      <c r="I61" s="417">
        <f>G61-H61</f>
        <v>-318</v>
      </c>
      <c r="J61" s="417">
        <f t="shared" si="3"/>
        <v>318000</v>
      </c>
      <c r="K61" s="417">
        <f t="shared" si="0"/>
        <v>0.318</v>
      </c>
      <c r="L61" s="448">
        <v>998479</v>
      </c>
      <c r="M61" s="449">
        <v>999915</v>
      </c>
      <c r="N61" s="417">
        <f>L61-M61</f>
        <v>-1436</v>
      </c>
      <c r="O61" s="417">
        <f t="shared" si="5"/>
        <v>1436000</v>
      </c>
      <c r="P61" s="417">
        <f t="shared" si="1"/>
        <v>1.436</v>
      </c>
      <c r="Q61" s="184"/>
    </row>
    <row r="62" spans="1:17" ht="21" customHeight="1">
      <c r="A62" s="332">
        <v>41</v>
      </c>
      <c r="B62" s="397" t="s">
        <v>183</v>
      </c>
      <c r="C62" s="398">
        <v>5128416</v>
      </c>
      <c r="D62" s="155" t="s">
        <v>13</v>
      </c>
      <c r="E62" s="119" t="s">
        <v>361</v>
      </c>
      <c r="F62" s="595">
        <v>-1000</v>
      </c>
      <c r="G62" s="448">
        <v>978114</v>
      </c>
      <c r="H62" s="449">
        <v>978403</v>
      </c>
      <c r="I62" s="417">
        <f>G62-H62</f>
        <v>-289</v>
      </c>
      <c r="J62" s="417">
        <f t="shared" si="3"/>
        <v>289000</v>
      </c>
      <c r="K62" s="417">
        <f t="shared" si="0"/>
        <v>0.289</v>
      </c>
      <c r="L62" s="448">
        <v>999747</v>
      </c>
      <c r="M62" s="449">
        <v>999997</v>
      </c>
      <c r="N62" s="417">
        <f>L62-M62</f>
        <v>-250</v>
      </c>
      <c r="O62" s="417">
        <f t="shared" si="5"/>
        <v>250000</v>
      </c>
      <c r="P62" s="417">
        <f t="shared" si="1"/>
        <v>0.25</v>
      </c>
      <c r="Q62" s="184"/>
    </row>
    <row r="63" spans="1:17" ht="21" customHeight="1">
      <c r="A63" s="332"/>
      <c r="B63" s="710" t="s">
        <v>402</v>
      </c>
      <c r="C63" s="398"/>
      <c r="D63" s="155"/>
      <c r="E63" s="119"/>
      <c r="F63" s="595"/>
      <c r="G63" s="448"/>
      <c r="H63" s="449"/>
      <c r="I63" s="417"/>
      <c r="J63" s="417"/>
      <c r="K63" s="417"/>
      <c r="L63" s="448"/>
      <c r="M63" s="449"/>
      <c r="N63" s="417"/>
      <c r="O63" s="417"/>
      <c r="P63" s="417"/>
      <c r="Q63" s="184"/>
    </row>
    <row r="64" spans="1:17" ht="21" customHeight="1">
      <c r="A64" s="332">
        <v>42</v>
      </c>
      <c r="B64" s="397" t="s">
        <v>403</v>
      </c>
      <c r="C64" s="398">
        <v>5100228</v>
      </c>
      <c r="D64" s="155" t="s">
        <v>13</v>
      </c>
      <c r="E64" s="119" t="s">
        <v>361</v>
      </c>
      <c r="F64" s="595">
        <v>800</v>
      </c>
      <c r="G64" s="448">
        <v>999442</v>
      </c>
      <c r="H64" s="449">
        <v>999585</v>
      </c>
      <c r="I64" s="417">
        <f>G64-H64</f>
        <v>-143</v>
      </c>
      <c r="J64" s="417">
        <f t="shared" si="3"/>
        <v>-114400</v>
      </c>
      <c r="K64" s="417">
        <f t="shared" si="0"/>
        <v>-0.1144</v>
      </c>
      <c r="L64" s="448">
        <v>853</v>
      </c>
      <c r="M64" s="449">
        <v>636</v>
      </c>
      <c r="N64" s="417">
        <f>L64-M64</f>
        <v>217</v>
      </c>
      <c r="O64" s="417">
        <f t="shared" si="5"/>
        <v>173600</v>
      </c>
      <c r="P64" s="417">
        <f t="shared" si="1"/>
        <v>0.1736</v>
      </c>
      <c r="Q64" s="184"/>
    </row>
    <row r="65" spans="1:17" ht="21" customHeight="1">
      <c r="A65" s="332">
        <v>43</v>
      </c>
      <c r="B65" s="490" t="s">
        <v>404</v>
      </c>
      <c r="C65" s="398">
        <v>5128441</v>
      </c>
      <c r="D65" s="155" t="s">
        <v>13</v>
      </c>
      <c r="E65" s="119" t="s">
        <v>361</v>
      </c>
      <c r="F65" s="595">
        <v>800</v>
      </c>
      <c r="G65" s="448">
        <v>3372</v>
      </c>
      <c r="H65" s="449">
        <v>3544</v>
      </c>
      <c r="I65" s="417">
        <f>G65-H65</f>
        <v>-172</v>
      </c>
      <c r="J65" s="417">
        <f t="shared" si="3"/>
        <v>-137600</v>
      </c>
      <c r="K65" s="417">
        <f t="shared" si="0"/>
        <v>-0.1376</v>
      </c>
      <c r="L65" s="448">
        <v>576</v>
      </c>
      <c r="M65" s="449">
        <v>338</v>
      </c>
      <c r="N65" s="417">
        <f>L65-M65</f>
        <v>238</v>
      </c>
      <c r="O65" s="417">
        <f t="shared" si="5"/>
        <v>190400</v>
      </c>
      <c r="P65" s="417">
        <f t="shared" si="1"/>
        <v>0.1904</v>
      </c>
      <c r="Q65" s="184"/>
    </row>
    <row r="66" spans="1:17" ht="21" customHeight="1">
      <c r="A66" s="332">
        <v>44</v>
      </c>
      <c r="B66" s="397" t="s">
        <v>377</v>
      </c>
      <c r="C66" s="398">
        <v>5128443</v>
      </c>
      <c r="D66" s="155" t="s">
        <v>13</v>
      </c>
      <c r="E66" s="119" t="s">
        <v>361</v>
      </c>
      <c r="F66" s="595">
        <v>800</v>
      </c>
      <c r="G66" s="448">
        <v>989612</v>
      </c>
      <c r="H66" s="449">
        <v>989700</v>
      </c>
      <c r="I66" s="417">
        <f>G66-H66</f>
        <v>-88</v>
      </c>
      <c r="J66" s="417">
        <f t="shared" si="3"/>
        <v>-70400</v>
      </c>
      <c r="K66" s="417">
        <f t="shared" si="0"/>
        <v>-0.0704</v>
      </c>
      <c r="L66" s="448">
        <v>999755</v>
      </c>
      <c r="M66" s="449">
        <v>999870</v>
      </c>
      <c r="N66" s="417">
        <f>L66-M66</f>
        <v>-115</v>
      </c>
      <c r="O66" s="417">
        <f t="shared" si="5"/>
        <v>-92000</v>
      </c>
      <c r="P66" s="417">
        <f t="shared" si="1"/>
        <v>-0.092</v>
      </c>
      <c r="Q66" s="184"/>
    </row>
    <row r="67" spans="1:17" ht="21" customHeight="1">
      <c r="A67" s="332">
        <v>45</v>
      </c>
      <c r="B67" s="397" t="s">
        <v>407</v>
      </c>
      <c r="C67" s="398">
        <v>5128407</v>
      </c>
      <c r="D67" s="155" t="s">
        <v>13</v>
      </c>
      <c r="E67" s="119" t="s">
        <v>361</v>
      </c>
      <c r="F67" s="595">
        <v>-2000</v>
      </c>
      <c r="G67" s="448">
        <v>999534</v>
      </c>
      <c r="H67" s="449">
        <v>999531</v>
      </c>
      <c r="I67" s="417">
        <f>G67-H67</f>
        <v>3</v>
      </c>
      <c r="J67" s="417">
        <f t="shared" si="3"/>
        <v>-6000</v>
      </c>
      <c r="K67" s="417">
        <f t="shared" si="0"/>
        <v>-0.006</v>
      </c>
      <c r="L67" s="448">
        <v>999983</v>
      </c>
      <c r="M67" s="449">
        <v>999998</v>
      </c>
      <c r="N67" s="417">
        <f>L67-M67</f>
        <v>-15</v>
      </c>
      <c r="O67" s="417">
        <f t="shared" si="5"/>
        <v>30000</v>
      </c>
      <c r="P67" s="417">
        <f t="shared" si="1"/>
        <v>0.03</v>
      </c>
      <c r="Q67" s="184"/>
    </row>
    <row r="68" spans="1:17" ht="21" customHeight="1">
      <c r="A68" s="332"/>
      <c r="B68" s="362" t="s">
        <v>108</v>
      </c>
      <c r="C68" s="398"/>
      <c r="D68" s="106"/>
      <c r="E68" s="106"/>
      <c r="F68" s="407"/>
      <c r="G68" s="626"/>
      <c r="H68" s="625"/>
      <c r="I68" s="417"/>
      <c r="J68" s="417"/>
      <c r="K68" s="417"/>
      <c r="L68" s="418"/>
      <c r="M68" s="417"/>
      <c r="N68" s="417"/>
      <c r="O68" s="417"/>
      <c r="P68" s="417"/>
      <c r="Q68" s="184"/>
    </row>
    <row r="69" spans="1:17" ht="21" customHeight="1">
      <c r="A69" s="332">
        <v>46</v>
      </c>
      <c r="B69" s="397" t="s">
        <v>119</v>
      </c>
      <c r="C69" s="398">
        <v>4864951</v>
      </c>
      <c r="D69" s="155" t="s">
        <v>13</v>
      </c>
      <c r="E69" s="119" t="s">
        <v>361</v>
      </c>
      <c r="F69" s="409">
        <v>1000</v>
      </c>
      <c r="G69" s="448">
        <v>996831</v>
      </c>
      <c r="H69" s="449">
        <v>996833</v>
      </c>
      <c r="I69" s="417">
        <f t="shared" si="2"/>
        <v>-2</v>
      </c>
      <c r="J69" s="417">
        <f t="shared" si="3"/>
        <v>-2000</v>
      </c>
      <c r="K69" s="417">
        <f t="shared" si="0"/>
        <v>-0.002</v>
      </c>
      <c r="L69" s="448">
        <v>37914</v>
      </c>
      <c r="M69" s="449">
        <v>38096</v>
      </c>
      <c r="N69" s="417">
        <f t="shared" si="4"/>
        <v>-182</v>
      </c>
      <c r="O69" s="417">
        <f t="shared" si="5"/>
        <v>-182000</v>
      </c>
      <c r="P69" s="417">
        <f t="shared" si="1"/>
        <v>-0.182</v>
      </c>
      <c r="Q69" s="184"/>
    </row>
    <row r="70" spans="1:17" ht="21" customHeight="1">
      <c r="A70" s="332">
        <v>47</v>
      </c>
      <c r="B70" s="397" t="s">
        <v>120</v>
      </c>
      <c r="C70" s="398">
        <v>4902501</v>
      </c>
      <c r="D70" s="155" t="s">
        <v>13</v>
      </c>
      <c r="E70" s="119" t="s">
        <v>361</v>
      </c>
      <c r="F70" s="409">
        <v>1333.33</v>
      </c>
      <c r="G70" s="448">
        <v>996782</v>
      </c>
      <c r="H70" s="449">
        <v>996787</v>
      </c>
      <c r="I70" s="414">
        <f t="shared" si="2"/>
        <v>-5</v>
      </c>
      <c r="J70" s="414">
        <f t="shared" si="3"/>
        <v>-6666.65</v>
      </c>
      <c r="K70" s="750">
        <f t="shared" si="0"/>
        <v>-0.00666665</v>
      </c>
      <c r="L70" s="448">
        <v>344</v>
      </c>
      <c r="M70" s="449">
        <v>502</v>
      </c>
      <c r="N70" s="417">
        <f t="shared" si="4"/>
        <v>-158</v>
      </c>
      <c r="O70" s="417">
        <f t="shared" si="5"/>
        <v>-210666.13999999998</v>
      </c>
      <c r="P70" s="720">
        <f t="shared" si="1"/>
        <v>-0.21066613999999997</v>
      </c>
      <c r="Q70" s="184"/>
    </row>
    <row r="71" spans="1:17" ht="21" customHeight="1">
      <c r="A71" s="332"/>
      <c r="B71" s="399" t="s">
        <v>182</v>
      </c>
      <c r="C71" s="398"/>
      <c r="D71" s="155"/>
      <c r="E71" s="155"/>
      <c r="F71" s="409"/>
      <c r="G71" s="626"/>
      <c r="H71" s="625"/>
      <c r="I71" s="417"/>
      <c r="J71" s="417"/>
      <c r="K71" s="417"/>
      <c r="L71" s="418"/>
      <c r="M71" s="417"/>
      <c r="N71" s="417"/>
      <c r="O71" s="417"/>
      <c r="P71" s="417"/>
      <c r="Q71" s="184"/>
    </row>
    <row r="72" spans="1:17" ht="21" customHeight="1">
      <c r="A72" s="332">
        <v>48</v>
      </c>
      <c r="B72" s="397" t="s">
        <v>39</v>
      </c>
      <c r="C72" s="398">
        <v>4864990</v>
      </c>
      <c r="D72" s="155" t="s">
        <v>13</v>
      </c>
      <c r="E72" s="119" t="s">
        <v>361</v>
      </c>
      <c r="F72" s="409">
        <v>-1000</v>
      </c>
      <c r="G72" s="448">
        <v>4121</v>
      </c>
      <c r="H72" s="449">
        <v>3861</v>
      </c>
      <c r="I72" s="417">
        <f t="shared" si="2"/>
        <v>260</v>
      </c>
      <c r="J72" s="417">
        <f t="shared" si="3"/>
        <v>-260000</v>
      </c>
      <c r="K72" s="417">
        <f t="shared" si="0"/>
        <v>-0.26</v>
      </c>
      <c r="L72" s="448">
        <v>981643</v>
      </c>
      <c r="M72" s="449">
        <v>981872</v>
      </c>
      <c r="N72" s="417">
        <f t="shared" si="4"/>
        <v>-229</v>
      </c>
      <c r="O72" s="417">
        <f t="shared" si="5"/>
        <v>229000</v>
      </c>
      <c r="P72" s="417">
        <f t="shared" si="1"/>
        <v>0.229</v>
      </c>
      <c r="Q72" s="184"/>
    </row>
    <row r="73" spans="1:17" ht="21" customHeight="1">
      <c r="A73" s="332">
        <v>49</v>
      </c>
      <c r="B73" s="397" t="s">
        <v>183</v>
      </c>
      <c r="C73" s="398">
        <v>4864991</v>
      </c>
      <c r="D73" s="155" t="s">
        <v>13</v>
      </c>
      <c r="E73" s="119" t="s">
        <v>361</v>
      </c>
      <c r="F73" s="409">
        <v>-1000</v>
      </c>
      <c r="G73" s="448">
        <v>999095</v>
      </c>
      <c r="H73" s="449">
        <v>999095</v>
      </c>
      <c r="I73" s="417">
        <f t="shared" si="2"/>
        <v>0</v>
      </c>
      <c r="J73" s="417">
        <f t="shared" si="3"/>
        <v>0</v>
      </c>
      <c r="K73" s="417">
        <f t="shared" si="0"/>
        <v>0</v>
      </c>
      <c r="L73" s="448">
        <v>987373</v>
      </c>
      <c r="M73" s="449">
        <v>989386</v>
      </c>
      <c r="N73" s="417">
        <f t="shared" si="4"/>
        <v>-2013</v>
      </c>
      <c r="O73" s="417">
        <f t="shared" si="5"/>
        <v>2013000</v>
      </c>
      <c r="P73" s="417">
        <f t="shared" si="1"/>
        <v>2.013</v>
      </c>
      <c r="Q73" s="184"/>
    </row>
    <row r="74" spans="1:17" ht="21" customHeight="1">
      <c r="A74" s="332"/>
      <c r="B74" s="404" t="s">
        <v>29</v>
      </c>
      <c r="C74" s="365"/>
      <c r="D74" s="66"/>
      <c r="E74" s="66"/>
      <c r="F74" s="409"/>
      <c r="G74" s="626"/>
      <c r="H74" s="625"/>
      <c r="I74" s="417"/>
      <c r="J74" s="417"/>
      <c r="K74" s="417"/>
      <c r="L74" s="418"/>
      <c r="M74" s="417"/>
      <c r="N74" s="417"/>
      <c r="O74" s="417"/>
      <c r="P74" s="417"/>
      <c r="Q74" s="184"/>
    </row>
    <row r="75" spans="1:17" ht="21" customHeight="1">
      <c r="A75" s="332">
        <v>50</v>
      </c>
      <c r="B75" s="110" t="s">
        <v>84</v>
      </c>
      <c r="C75" s="365">
        <v>4865092</v>
      </c>
      <c r="D75" s="66" t="s">
        <v>13</v>
      </c>
      <c r="E75" s="119" t="s">
        <v>361</v>
      </c>
      <c r="F75" s="409">
        <v>100</v>
      </c>
      <c r="G75" s="448">
        <v>7549</v>
      </c>
      <c r="H75" s="449">
        <v>6890</v>
      </c>
      <c r="I75" s="417">
        <f t="shared" si="2"/>
        <v>659</v>
      </c>
      <c r="J75" s="417">
        <f t="shared" si="3"/>
        <v>65900</v>
      </c>
      <c r="K75" s="417">
        <f t="shared" si="0"/>
        <v>0.0659</v>
      </c>
      <c r="L75" s="448">
        <v>11289</v>
      </c>
      <c r="M75" s="449">
        <v>10664</v>
      </c>
      <c r="N75" s="417">
        <f t="shared" si="4"/>
        <v>625</v>
      </c>
      <c r="O75" s="417">
        <f t="shared" si="5"/>
        <v>62500</v>
      </c>
      <c r="P75" s="417">
        <f t="shared" si="1"/>
        <v>0.0625</v>
      </c>
      <c r="Q75" s="184"/>
    </row>
    <row r="76" spans="1:17" ht="21" customHeight="1">
      <c r="A76" s="332"/>
      <c r="B76" s="399" t="s">
        <v>50</v>
      </c>
      <c r="C76" s="398"/>
      <c r="D76" s="155"/>
      <c r="E76" s="155"/>
      <c r="F76" s="409"/>
      <c r="G76" s="626"/>
      <c r="H76" s="625"/>
      <c r="I76" s="417"/>
      <c r="J76" s="417"/>
      <c r="K76" s="417"/>
      <c r="L76" s="418"/>
      <c r="M76" s="417"/>
      <c r="N76" s="417"/>
      <c r="O76" s="417"/>
      <c r="P76" s="417"/>
      <c r="Q76" s="184"/>
    </row>
    <row r="77" spans="1:17" ht="21" customHeight="1">
      <c r="A77" s="332">
        <v>51</v>
      </c>
      <c r="B77" s="397" t="s">
        <v>362</v>
      </c>
      <c r="C77" s="398">
        <v>4864792</v>
      </c>
      <c r="D77" s="155" t="s">
        <v>13</v>
      </c>
      <c r="E77" s="119" t="s">
        <v>361</v>
      </c>
      <c r="F77" s="409">
        <v>100</v>
      </c>
      <c r="G77" s="448">
        <v>38206</v>
      </c>
      <c r="H77" s="449">
        <v>38270</v>
      </c>
      <c r="I77" s="417">
        <f t="shared" si="2"/>
        <v>-64</v>
      </c>
      <c r="J77" s="417">
        <f t="shared" si="3"/>
        <v>-6400</v>
      </c>
      <c r="K77" s="417">
        <f t="shared" si="0"/>
        <v>-0.0064</v>
      </c>
      <c r="L77" s="448">
        <v>147033</v>
      </c>
      <c r="M77" s="449">
        <v>147052</v>
      </c>
      <c r="N77" s="417">
        <f t="shared" si="4"/>
        <v>-19</v>
      </c>
      <c r="O77" s="417">
        <f t="shared" si="5"/>
        <v>-1900</v>
      </c>
      <c r="P77" s="417">
        <f t="shared" si="1"/>
        <v>-0.0019</v>
      </c>
      <c r="Q77" s="184"/>
    </row>
    <row r="78" spans="1:17" ht="21" customHeight="1">
      <c r="A78" s="405"/>
      <c r="B78" s="404" t="s">
        <v>323</v>
      </c>
      <c r="C78" s="398"/>
      <c r="D78" s="155"/>
      <c r="E78" s="155"/>
      <c r="F78" s="409"/>
      <c r="G78" s="626"/>
      <c r="H78" s="625"/>
      <c r="I78" s="417"/>
      <c r="J78" s="417"/>
      <c r="K78" s="417"/>
      <c r="L78" s="418"/>
      <c r="M78" s="417"/>
      <c r="N78" s="417"/>
      <c r="O78" s="417"/>
      <c r="P78" s="417"/>
      <c r="Q78" s="184"/>
    </row>
    <row r="79" spans="1:17" ht="21" customHeight="1">
      <c r="A79" s="332">
        <v>52</v>
      </c>
      <c r="B79" s="546" t="s">
        <v>365</v>
      </c>
      <c r="C79" s="398">
        <v>4865170</v>
      </c>
      <c r="D79" s="119" t="s">
        <v>13</v>
      </c>
      <c r="E79" s="119" t="s">
        <v>361</v>
      </c>
      <c r="F79" s="409">
        <v>1000</v>
      </c>
      <c r="G79" s="448">
        <v>0</v>
      </c>
      <c r="H79" s="449">
        <v>0</v>
      </c>
      <c r="I79" s="417">
        <f t="shared" si="2"/>
        <v>0</v>
      </c>
      <c r="J79" s="417">
        <f t="shared" si="3"/>
        <v>0</v>
      </c>
      <c r="K79" s="417">
        <f t="shared" si="0"/>
        <v>0</v>
      </c>
      <c r="L79" s="448">
        <v>999972</v>
      </c>
      <c r="M79" s="449">
        <v>999972</v>
      </c>
      <c r="N79" s="417">
        <f t="shared" si="4"/>
        <v>0</v>
      </c>
      <c r="O79" s="417">
        <f t="shared" si="5"/>
        <v>0</v>
      </c>
      <c r="P79" s="417">
        <f t="shared" si="1"/>
        <v>0</v>
      </c>
      <c r="Q79" s="184"/>
    </row>
    <row r="80" spans="1:17" ht="21" customHeight="1">
      <c r="A80" s="332"/>
      <c r="B80" s="404" t="s">
        <v>38</v>
      </c>
      <c r="C80" s="442"/>
      <c r="D80" s="471"/>
      <c r="E80" s="431"/>
      <c r="F80" s="442"/>
      <c r="G80" s="624"/>
      <c r="H80" s="625"/>
      <c r="I80" s="449"/>
      <c r="J80" s="449"/>
      <c r="K80" s="450"/>
      <c r="L80" s="448"/>
      <c r="M80" s="449"/>
      <c r="N80" s="449"/>
      <c r="O80" s="449"/>
      <c r="P80" s="450"/>
      <c r="Q80" s="184"/>
    </row>
    <row r="81" spans="1:17" ht="21" customHeight="1">
      <c r="A81" s="332">
        <v>53</v>
      </c>
      <c r="B81" s="546" t="s">
        <v>377</v>
      </c>
      <c r="C81" s="442">
        <v>4864961</v>
      </c>
      <c r="D81" s="470" t="s">
        <v>13</v>
      </c>
      <c r="E81" s="431" t="s">
        <v>361</v>
      </c>
      <c r="F81" s="442">
        <v>1000</v>
      </c>
      <c r="G81" s="448">
        <v>973399</v>
      </c>
      <c r="H81" s="449">
        <v>973532</v>
      </c>
      <c r="I81" s="449">
        <f>G81-H81</f>
        <v>-133</v>
      </c>
      <c r="J81" s="449">
        <f>$F81*I81</f>
        <v>-133000</v>
      </c>
      <c r="K81" s="450">
        <f>J81/1000000</f>
        <v>-0.133</v>
      </c>
      <c r="L81" s="448">
        <v>992550</v>
      </c>
      <c r="M81" s="449">
        <v>992660</v>
      </c>
      <c r="N81" s="449">
        <f>L81-M81</f>
        <v>-110</v>
      </c>
      <c r="O81" s="449">
        <f>$F81*N81</f>
        <v>-110000</v>
      </c>
      <c r="P81" s="450">
        <f>O81/1000000</f>
        <v>-0.11</v>
      </c>
      <c r="Q81" s="184"/>
    </row>
    <row r="82" spans="1:17" ht="21" customHeight="1">
      <c r="A82" s="332"/>
      <c r="B82" s="404" t="s">
        <v>195</v>
      </c>
      <c r="C82" s="442"/>
      <c r="D82" s="470"/>
      <c r="E82" s="431"/>
      <c r="F82" s="442"/>
      <c r="G82" s="632"/>
      <c r="H82" s="631"/>
      <c r="I82" s="449"/>
      <c r="J82" s="449"/>
      <c r="K82" s="449"/>
      <c r="L82" s="451"/>
      <c r="M82" s="452"/>
      <c r="N82" s="449"/>
      <c r="O82" s="449"/>
      <c r="P82" s="449"/>
      <c r="Q82" s="184"/>
    </row>
    <row r="83" spans="1:17" ht="21" customHeight="1">
      <c r="A83" s="332">
        <v>54</v>
      </c>
      <c r="B83" s="397" t="s">
        <v>379</v>
      </c>
      <c r="C83" s="442">
        <v>4902586</v>
      </c>
      <c r="D83" s="470" t="s">
        <v>13</v>
      </c>
      <c r="E83" s="431" t="s">
        <v>361</v>
      </c>
      <c r="F83" s="442">
        <v>100</v>
      </c>
      <c r="G83" s="448">
        <v>1429</v>
      </c>
      <c r="H83" s="449">
        <v>1428</v>
      </c>
      <c r="I83" s="449">
        <f>G83-H83</f>
        <v>1</v>
      </c>
      <c r="J83" s="449">
        <f>$F83*I83</f>
        <v>100</v>
      </c>
      <c r="K83" s="450">
        <f>J83/1000000</f>
        <v>0.0001</v>
      </c>
      <c r="L83" s="448">
        <v>5968</v>
      </c>
      <c r="M83" s="449">
        <v>5353</v>
      </c>
      <c r="N83" s="449">
        <f>L83-M83</f>
        <v>615</v>
      </c>
      <c r="O83" s="449">
        <f>$F83*N83</f>
        <v>61500</v>
      </c>
      <c r="P83" s="450">
        <f>O83/1000000</f>
        <v>0.0615</v>
      </c>
      <c r="Q83" s="184"/>
    </row>
    <row r="84" spans="1:17" ht="21" customHeight="1">
      <c r="A84" s="332">
        <v>55</v>
      </c>
      <c r="B84" s="397" t="s">
        <v>380</v>
      </c>
      <c r="C84" s="442">
        <v>4902587</v>
      </c>
      <c r="D84" s="470" t="s">
        <v>13</v>
      </c>
      <c r="E84" s="431" t="s">
        <v>361</v>
      </c>
      <c r="F84" s="442">
        <v>100</v>
      </c>
      <c r="G84" s="448">
        <v>8202</v>
      </c>
      <c r="H84" s="449">
        <v>8202</v>
      </c>
      <c r="I84" s="449">
        <f>G84-H84</f>
        <v>0</v>
      </c>
      <c r="J84" s="449">
        <f>$F84*I84</f>
        <v>0</v>
      </c>
      <c r="K84" s="450">
        <f>J84/1000000</f>
        <v>0</v>
      </c>
      <c r="L84" s="448">
        <v>12777</v>
      </c>
      <c r="M84" s="449">
        <v>12641</v>
      </c>
      <c r="N84" s="449">
        <f>L84-M84</f>
        <v>136</v>
      </c>
      <c r="O84" s="449">
        <f>$F84*N84</f>
        <v>13600</v>
      </c>
      <c r="P84" s="450">
        <f>O84/1000000</f>
        <v>0.0136</v>
      </c>
      <c r="Q84" s="184"/>
    </row>
    <row r="85" spans="1:17" ht="21" customHeight="1" thickBot="1">
      <c r="A85" s="120"/>
      <c r="B85" s="322"/>
      <c r="C85" s="239"/>
      <c r="D85" s="320"/>
      <c r="E85" s="320"/>
      <c r="F85" s="410"/>
      <c r="G85" s="429"/>
      <c r="H85" s="426"/>
      <c r="I85" s="427"/>
      <c r="J85" s="427"/>
      <c r="K85" s="427"/>
      <c r="L85" s="430"/>
      <c r="M85" s="427"/>
      <c r="N85" s="427"/>
      <c r="O85" s="427"/>
      <c r="P85" s="427"/>
      <c r="Q85" s="185"/>
    </row>
    <row r="86" spans="3:16" ht="17.25" thickTop="1">
      <c r="C86" s="95"/>
      <c r="D86" s="95"/>
      <c r="E86" s="95"/>
      <c r="F86" s="411"/>
      <c r="L86" s="19"/>
      <c r="M86" s="19"/>
      <c r="N86" s="19"/>
      <c r="O86" s="19"/>
      <c r="P86" s="19"/>
    </row>
    <row r="87" spans="1:16" ht="28.5" customHeight="1">
      <c r="A87" s="233" t="s">
        <v>327</v>
      </c>
      <c r="C87" s="69"/>
      <c r="D87" s="95"/>
      <c r="E87" s="95"/>
      <c r="F87" s="411"/>
      <c r="K87" s="238">
        <f>SUM(K8:K85)</f>
        <v>0.19423331999999993</v>
      </c>
      <c r="L87" s="96"/>
      <c r="M87" s="96"/>
      <c r="N87" s="96"/>
      <c r="O87" s="96"/>
      <c r="P87" s="238">
        <f>SUM(P8:P85)</f>
        <v>44.858764876</v>
      </c>
    </row>
    <row r="88" spans="3:16" ht="16.5">
      <c r="C88" s="95"/>
      <c r="D88" s="95"/>
      <c r="E88" s="95"/>
      <c r="F88" s="411"/>
      <c r="L88" s="19"/>
      <c r="M88" s="19"/>
      <c r="N88" s="19"/>
      <c r="O88" s="19"/>
      <c r="P88" s="19"/>
    </row>
    <row r="89" spans="1:17" ht="24" thickBot="1">
      <c r="A89" s="537" t="s">
        <v>203</v>
      </c>
      <c r="C89" s="95"/>
      <c r="D89" s="95"/>
      <c r="E89" s="95"/>
      <c r="F89" s="411"/>
      <c r="G89" s="21"/>
      <c r="H89" s="21"/>
      <c r="I89" s="58" t="s">
        <v>8</v>
      </c>
      <c r="J89" s="21"/>
      <c r="K89" s="21"/>
      <c r="L89" s="23"/>
      <c r="M89" s="23"/>
      <c r="N89" s="58" t="s">
        <v>7</v>
      </c>
      <c r="O89" s="23"/>
      <c r="P89" s="23"/>
      <c r="Q89" s="547" t="str">
        <f>NDPL!$Q$1</f>
        <v>JUNE-2012</v>
      </c>
    </row>
    <row r="90" spans="1:17" ht="39.75" thickBot="1" thickTop="1">
      <c r="A90" s="43" t="s">
        <v>9</v>
      </c>
      <c r="B90" s="40" t="s">
        <v>10</v>
      </c>
      <c r="C90" s="41" t="s">
        <v>1</v>
      </c>
      <c r="D90" s="41" t="s">
        <v>2</v>
      </c>
      <c r="E90" s="41" t="s">
        <v>3</v>
      </c>
      <c r="F90" s="412" t="s">
        <v>11</v>
      </c>
      <c r="G90" s="43" t="str">
        <f>NDPL!G5</f>
        <v>FINAL READING 01/07/12</v>
      </c>
      <c r="H90" s="41" t="str">
        <f>NDPL!H5</f>
        <v>INTIAL READING 01/06/12</v>
      </c>
      <c r="I90" s="41" t="s">
        <v>4</v>
      </c>
      <c r="J90" s="41" t="s">
        <v>5</v>
      </c>
      <c r="K90" s="41" t="s">
        <v>6</v>
      </c>
      <c r="L90" s="43" t="str">
        <f>NDPL!G5</f>
        <v>FINAL READING 01/07/12</v>
      </c>
      <c r="M90" s="41" t="str">
        <f>NDPL!H5</f>
        <v>INTIAL READING 01/06/12</v>
      </c>
      <c r="N90" s="41" t="s">
        <v>4</v>
      </c>
      <c r="O90" s="41" t="s">
        <v>5</v>
      </c>
      <c r="P90" s="41" t="s">
        <v>6</v>
      </c>
      <c r="Q90" s="42" t="s">
        <v>324</v>
      </c>
    </row>
    <row r="91" spans="3:16" ht="18" thickBot="1" thickTop="1">
      <c r="C91" s="95"/>
      <c r="D91" s="95"/>
      <c r="E91" s="95"/>
      <c r="F91" s="411"/>
      <c r="L91" s="19"/>
      <c r="M91" s="19"/>
      <c r="N91" s="19"/>
      <c r="O91" s="19"/>
      <c r="P91" s="19"/>
    </row>
    <row r="92" spans="1:17" ht="18" customHeight="1" thickTop="1">
      <c r="A92" s="480"/>
      <c r="B92" s="481" t="s">
        <v>184</v>
      </c>
      <c r="C92" s="422"/>
      <c r="D92" s="116"/>
      <c r="E92" s="116"/>
      <c r="F92" s="413"/>
      <c r="G92" s="65"/>
      <c r="H92" s="27"/>
      <c r="I92" s="27"/>
      <c r="J92" s="27"/>
      <c r="K92" s="37"/>
      <c r="L92" s="105"/>
      <c r="M92" s="28"/>
      <c r="N92" s="28"/>
      <c r="O92" s="28"/>
      <c r="P92" s="29"/>
      <c r="Q92" s="183"/>
    </row>
    <row r="93" spans="1:17" ht="18">
      <c r="A93" s="421">
        <v>1</v>
      </c>
      <c r="B93" s="482" t="s">
        <v>185</v>
      </c>
      <c r="C93" s="442">
        <v>4865143</v>
      </c>
      <c r="D93" s="155" t="s">
        <v>13</v>
      </c>
      <c r="E93" s="119" t="s">
        <v>361</v>
      </c>
      <c r="F93" s="414">
        <v>-100</v>
      </c>
      <c r="G93" s="448">
        <v>4346</v>
      </c>
      <c r="H93" s="449">
        <v>4207</v>
      </c>
      <c r="I93" s="387">
        <f>G93-H93</f>
        <v>139</v>
      </c>
      <c r="J93" s="387">
        <f>$F93*I93</f>
        <v>-13900</v>
      </c>
      <c r="K93" s="387">
        <f aca="true" t="shared" si="6" ref="K93:K140">J93/1000000</f>
        <v>-0.0139</v>
      </c>
      <c r="L93" s="448">
        <v>872054</v>
      </c>
      <c r="M93" s="449">
        <v>861937</v>
      </c>
      <c r="N93" s="387">
        <f>L93-M93</f>
        <v>10117</v>
      </c>
      <c r="O93" s="387">
        <f>$F93*N93</f>
        <v>-1011700</v>
      </c>
      <c r="P93" s="387">
        <f aca="true" t="shared" si="7" ref="P93:P140">O93/1000000</f>
        <v>-1.0117</v>
      </c>
      <c r="Q93" s="589"/>
    </row>
    <row r="94" spans="1:17" ht="18" customHeight="1">
      <c r="A94" s="421"/>
      <c r="B94" s="483" t="s">
        <v>44</v>
      </c>
      <c r="C94" s="442"/>
      <c r="D94" s="155"/>
      <c r="E94" s="155"/>
      <c r="F94" s="414"/>
      <c r="G94" s="626"/>
      <c r="H94" s="625"/>
      <c r="I94" s="387"/>
      <c r="J94" s="387"/>
      <c r="K94" s="387"/>
      <c r="L94" s="338"/>
      <c r="M94" s="387"/>
      <c r="N94" s="387"/>
      <c r="O94" s="387"/>
      <c r="P94" s="387"/>
      <c r="Q94" s="406"/>
    </row>
    <row r="95" spans="1:17" ht="18" customHeight="1">
      <c r="A95" s="421"/>
      <c r="B95" s="483" t="s">
        <v>122</v>
      </c>
      <c r="C95" s="442"/>
      <c r="D95" s="155"/>
      <c r="E95" s="155"/>
      <c r="F95" s="414"/>
      <c r="G95" s="626"/>
      <c r="H95" s="625"/>
      <c r="I95" s="387"/>
      <c r="J95" s="387"/>
      <c r="K95" s="387"/>
      <c r="L95" s="338"/>
      <c r="M95" s="387"/>
      <c r="N95" s="387"/>
      <c r="O95" s="387"/>
      <c r="P95" s="387"/>
      <c r="Q95" s="406"/>
    </row>
    <row r="96" spans="1:17" ht="18" customHeight="1">
      <c r="A96" s="421">
        <v>2</v>
      </c>
      <c r="B96" s="482" t="s">
        <v>123</v>
      </c>
      <c r="C96" s="442">
        <v>4865134</v>
      </c>
      <c r="D96" s="155" t="s">
        <v>13</v>
      </c>
      <c r="E96" s="119" t="s">
        <v>361</v>
      </c>
      <c r="F96" s="414">
        <v>-100</v>
      </c>
      <c r="G96" s="448">
        <v>97242</v>
      </c>
      <c r="H96" s="449">
        <v>97413</v>
      </c>
      <c r="I96" s="387">
        <f aca="true" t="shared" si="8" ref="I96:I140">G96-H96</f>
        <v>-171</v>
      </c>
      <c r="J96" s="387">
        <f aca="true" t="shared" si="9" ref="J96:J140">$F96*I96</f>
        <v>17100</v>
      </c>
      <c r="K96" s="387">
        <f t="shared" si="6"/>
        <v>0.0171</v>
      </c>
      <c r="L96" s="448">
        <v>1653</v>
      </c>
      <c r="M96" s="449">
        <v>1704</v>
      </c>
      <c r="N96" s="387">
        <f aca="true" t="shared" si="10" ref="N96:N140">L96-M96</f>
        <v>-51</v>
      </c>
      <c r="O96" s="387">
        <f aca="true" t="shared" si="11" ref="O96:O140">$F96*N96</f>
        <v>5100</v>
      </c>
      <c r="P96" s="387">
        <f t="shared" si="7"/>
        <v>0.0051</v>
      </c>
      <c r="Q96" s="406"/>
    </row>
    <row r="97" spans="1:17" ht="18" customHeight="1">
      <c r="A97" s="421">
        <v>3</v>
      </c>
      <c r="B97" s="419" t="s">
        <v>124</v>
      </c>
      <c r="C97" s="442">
        <v>4865135</v>
      </c>
      <c r="D97" s="106" t="s">
        <v>13</v>
      </c>
      <c r="E97" s="119" t="s">
        <v>361</v>
      </c>
      <c r="F97" s="414">
        <v>-100</v>
      </c>
      <c r="G97" s="448">
        <v>63206</v>
      </c>
      <c r="H97" s="449">
        <v>62006</v>
      </c>
      <c r="I97" s="387">
        <f t="shared" si="8"/>
        <v>1200</v>
      </c>
      <c r="J97" s="387">
        <f t="shared" si="9"/>
        <v>-120000</v>
      </c>
      <c r="K97" s="387">
        <f t="shared" si="6"/>
        <v>-0.12</v>
      </c>
      <c r="L97" s="448">
        <v>999901</v>
      </c>
      <c r="M97" s="449">
        <v>999676</v>
      </c>
      <c r="N97" s="387">
        <f t="shared" si="10"/>
        <v>225</v>
      </c>
      <c r="O97" s="387">
        <f t="shared" si="11"/>
        <v>-22500</v>
      </c>
      <c r="P97" s="387">
        <f t="shared" si="7"/>
        <v>-0.0225</v>
      </c>
      <c r="Q97" s="406"/>
    </row>
    <row r="98" spans="1:17" ht="18" customHeight="1">
      <c r="A98" s="421">
        <v>4</v>
      </c>
      <c r="B98" s="482" t="s">
        <v>186</v>
      </c>
      <c r="C98" s="442">
        <v>4864804</v>
      </c>
      <c r="D98" s="155" t="s">
        <v>13</v>
      </c>
      <c r="E98" s="119" t="s">
        <v>361</v>
      </c>
      <c r="F98" s="414">
        <v>-100</v>
      </c>
      <c r="G98" s="448">
        <v>999146</v>
      </c>
      <c r="H98" s="449">
        <v>999176</v>
      </c>
      <c r="I98" s="387">
        <f t="shared" si="8"/>
        <v>-30</v>
      </c>
      <c r="J98" s="387">
        <f t="shared" si="9"/>
        <v>3000</v>
      </c>
      <c r="K98" s="387">
        <f t="shared" si="6"/>
        <v>0.003</v>
      </c>
      <c r="L98" s="448">
        <v>999930</v>
      </c>
      <c r="M98" s="449">
        <v>999970</v>
      </c>
      <c r="N98" s="387">
        <f t="shared" si="10"/>
        <v>-40</v>
      </c>
      <c r="O98" s="387">
        <f t="shared" si="11"/>
        <v>4000</v>
      </c>
      <c r="P98" s="387">
        <f t="shared" si="7"/>
        <v>0.004</v>
      </c>
      <c r="Q98" s="406"/>
    </row>
    <row r="99" spans="1:17" ht="18" customHeight="1">
      <c r="A99" s="421">
        <v>5</v>
      </c>
      <c r="B99" s="482" t="s">
        <v>187</v>
      </c>
      <c r="C99" s="442">
        <v>4865163</v>
      </c>
      <c r="D99" s="155" t="s">
        <v>13</v>
      </c>
      <c r="E99" s="119" t="s">
        <v>361</v>
      </c>
      <c r="F99" s="414">
        <v>-100</v>
      </c>
      <c r="G99" s="448">
        <v>999016</v>
      </c>
      <c r="H99" s="449">
        <v>999062</v>
      </c>
      <c r="I99" s="387">
        <f t="shared" si="8"/>
        <v>-46</v>
      </c>
      <c r="J99" s="387">
        <f t="shared" si="9"/>
        <v>4600</v>
      </c>
      <c r="K99" s="387">
        <f t="shared" si="6"/>
        <v>0.0046</v>
      </c>
      <c r="L99" s="448">
        <v>999957</v>
      </c>
      <c r="M99" s="449">
        <v>999995</v>
      </c>
      <c r="N99" s="387">
        <f t="shared" si="10"/>
        <v>-38</v>
      </c>
      <c r="O99" s="387">
        <f t="shared" si="11"/>
        <v>3800</v>
      </c>
      <c r="P99" s="387">
        <f t="shared" si="7"/>
        <v>0.0038</v>
      </c>
      <c r="Q99" s="406"/>
    </row>
    <row r="100" spans="1:17" ht="18" customHeight="1">
      <c r="A100" s="421"/>
      <c r="B100" s="484" t="s">
        <v>188</v>
      </c>
      <c r="C100" s="442"/>
      <c r="D100" s="106"/>
      <c r="E100" s="106"/>
      <c r="F100" s="414"/>
      <c r="G100" s="626"/>
      <c r="H100" s="625"/>
      <c r="I100" s="387"/>
      <c r="J100" s="387"/>
      <c r="K100" s="387"/>
      <c r="L100" s="338"/>
      <c r="M100" s="387"/>
      <c r="N100" s="387"/>
      <c r="O100" s="387"/>
      <c r="P100" s="387"/>
      <c r="Q100" s="406"/>
    </row>
    <row r="101" spans="1:17" ht="18" customHeight="1">
      <c r="A101" s="421"/>
      <c r="B101" s="484" t="s">
        <v>113</v>
      </c>
      <c r="C101" s="442"/>
      <c r="D101" s="106"/>
      <c r="E101" s="106"/>
      <c r="F101" s="414"/>
      <c r="G101" s="626"/>
      <c r="H101" s="625"/>
      <c r="I101" s="387"/>
      <c r="J101" s="387"/>
      <c r="K101" s="387"/>
      <c r="L101" s="338"/>
      <c r="M101" s="387"/>
      <c r="N101" s="387"/>
      <c r="O101" s="387"/>
      <c r="P101" s="387"/>
      <c r="Q101" s="406"/>
    </row>
    <row r="102" spans="1:17" ht="21.75" customHeight="1">
      <c r="A102" s="421">
        <v>6</v>
      </c>
      <c r="B102" s="482" t="s">
        <v>189</v>
      </c>
      <c r="C102" s="442">
        <v>4864845</v>
      </c>
      <c r="D102" s="155" t="s">
        <v>13</v>
      </c>
      <c r="E102" s="119" t="s">
        <v>361</v>
      </c>
      <c r="F102" s="414">
        <v>-1000</v>
      </c>
      <c r="G102" s="448">
        <v>633</v>
      </c>
      <c r="H102" s="449">
        <v>636</v>
      </c>
      <c r="I102" s="387">
        <f>G102-H102</f>
        <v>-3</v>
      </c>
      <c r="J102" s="387">
        <f t="shared" si="9"/>
        <v>3000</v>
      </c>
      <c r="K102" s="387">
        <f t="shared" si="6"/>
        <v>0.003</v>
      </c>
      <c r="L102" s="448">
        <v>72582</v>
      </c>
      <c r="M102" s="449">
        <v>72589</v>
      </c>
      <c r="N102" s="387">
        <f>L102-M102</f>
        <v>-7</v>
      </c>
      <c r="O102" s="387">
        <f t="shared" si="11"/>
        <v>7000</v>
      </c>
      <c r="P102" s="387">
        <f t="shared" si="7"/>
        <v>0.007</v>
      </c>
      <c r="Q102" s="716"/>
    </row>
    <row r="103" spans="1:17" ht="18" customHeight="1">
      <c r="A103" s="421">
        <v>7</v>
      </c>
      <c r="B103" s="482" t="s">
        <v>190</v>
      </c>
      <c r="C103" s="442">
        <v>4864852</v>
      </c>
      <c r="D103" s="155" t="s">
        <v>13</v>
      </c>
      <c r="E103" s="119" t="s">
        <v>361</v>
      </c>
      <c r="F103" s="414">
        <v>-1000</v>
      </c>
      <c r="G103" s="448">
        <v>7445</v>
      </c>
      <c r="H103" s="449">
        <v>7453</v>
      </c>
      <c r="I103" s="387">
        <f t="shared" si="8"/>
        <v>-8</v>
      </c>
      <c r="J103" s="387">
        <f t="shared" si="9"/>
        <v>8000</v>
      </c>
      <c r="K103" s="387">
        <f t="shared" si="6"/>
        <v>0.008</v>
      </c>
      <c r="L103" s="448">
        <v>2185</v>
      </c>
      <c r="M103" s="449">
        <v>2118</v>
      </c>
      <c r="N103" s="387">
        <f t="shared" si="10"/>
        <v>67</v>
      </c>
      <c r="O103" s="387">
        <f t="shared" si="11"/>
        <v>-67000</v>
      </c>
      <c r="P103" s="387">
        <f t="shared" si="7"/>
        <v>-0.067</v>
      </c>
      <c r="Q103" s="406"/>
    </row>
    <row r="104" spans="1:17" ht="18" customHeight="1">
      <c r="A104" s="421">
        <v>8</v>
      </c>
      <c r="B104" s="482" t="s">
        <v>191</v>
      </c>
      <c r="C104" s="442">
        <v>4865142</v>
      </c>
      <c r="D104" s="155" t="s">
        <v>13</v>
      </c>
      <c r="E104" s="119" t="s">
        <v>361</v>
      </c>
      <c r="F104" s="414">
        <v>-100</v>
      </c>
      <c r="G104" s="448">
        <v>849211</v>
      </c>
      <c r="H104" s="449">
        <v>848169</v>
      </c>
      <c r="I104" s="387">
        <f t="shared" si="8"/>
        <v>1042</v>
      </c>
      <c r="J104" s="387">
        <f t="shared" si="9"/>
        <v>-104200</v>
      </c>
      <c r="K104" s="387">
        <f t="shared" si="6"/>
        <v>-0.1042</v>
      </c>
      <c r="L104" s="448">
        <v>51235</v>
      </c>
      <c r="M104" s="449">
        <v>46552</v>
      </c>
      <c r="N104" s="387">
        <f t="shared" si="10"/>
        <v>4683</v>
      </c>
      <c r="O104" s="387">
        <f t="shared" si="11"/>
        <v>-468300</v>
      </c>
      <c r="P104" s="387">
        <f t="shared" si="7"/>
        <v>-0.4683</v>
      </c>
      <c r="Q104" s="406"/>
    </row>
    <row r="105" spans="1:17" ht="18" customHeight="1">
      <c r="A105" s="421"/>
      <c r="B105" s="483" t="s">
        <v>113</v>
      </c>
      <c r="C105" s="442"/>
      <c r="D105" s="155"/>
      <c r="E105" s="155"/>
      <c r="F105" s="414"/>
      <c r="G105" s="626"/>
      <c r="H105" s="625"/>
      <c r="I105" s="387"/>
      <c r="J105" s="387"/>
      <c r="K105" s="387"/>
      <c r="L105" s="338"/>
      <c r="M105" s="387"/>
      <c r="N105" s="387"/>
      <c r="O105" s="387"/>
      <c r="P105" s="387"/>
      <c r="Q105" s="406"/>
    </row>
    <row r="106" spans="1:17" ht="18" customHeight="1">
      <c r="A106" s="421">
        <v>9</v>
      </c>
      <c r="B106" s="482" t="s">
        <v>192</v>
      </c>
      <c r="C106" s="442">
        <v>4865093</v>
      </c>
      <c r="D106" s="155" t="s">
        <v>13</v>
      </c>
      <c r="E106" s="119" t="s">
        <v>361</v>
      </c>
      <c r="F106" s="414">
        <v>-100</v>
      </c>
      <c r="G106" s="448">
        <v>38130</v>
      </c>
      <c r="H106" s="449">
        <v>37790</v>
      </c>
      <c r="I106" s="387">
        <f t="shared" si="8"/>
        <v>340</v>
      </c>
      <c r="J106" s="387">
        <f t="shared" si="9"/>
        <v>-34000</v>
      </c>
      <c r="K106" s="387">
        <f t="shared" si="6"/>
        <v>-0.034</v>
      </c>
      <c r="L106" s="448">
        <v>52081</v>
      </c>
      <c r="M106" s="449">
        <v>51558</v>
      </c>
      <c r="N106" s="387">
        <f t="shared" si="10"/>
        <v>523</v>
      </c>
      <c r="O106" s="387">
        <f t="shared" si="11"/>
        <v>-52300</v>
      </c>
      <c r="P106" s="387">
        <f t="shared" si="7"/>
        <v>-0.0523</v>
      </c>
      <c r="Q106" s="406"/>
    </row>
    <row r="107" spans="1:17" ht="18" customHeight="1">
      <c r="A107" s="421">
        <v>10</v>
      </c>
      <c r="B107" s="482" t="s">
        <v>193</v>
      </c>
      <c r="C107" s="442">
        <v>4865094</v>
      </c>
      <c r="D107" s="155" t="s">
        <v>13</v>
      </c>
      <c r="E107" s="119" t="s">
        <v>361</v>
      </c>
      <c r="F107" s="414">
        <v>-100</v>
      </c>
      <c r="G107" s="448">
        <v>29213</v>
      </c>
      <c r="H107" s="449">
        <v>29125</v>
      </c>
      <c r="I107" s="387">
        <f t="shared" si="8"/>
        <v>88</v>
      </c>
      <c r="J107" s="387">
        <f t="shared" si="9"/>
        <v>-8800</v>
      </c>
      <c r="K107" s="387">
        <f t="shared" si="6"/>
        <v>-0.0088</v>
      </c>
      <c r="L107" s="448">
        <v>54086</v>
      </c>
      <c r="M107" s="449">
        <v>53452</v>
      </c>
      <c r="N107" s="387">
        <f t="shared" si="10"/>
        <v>634</v>
      </c>
      <c r="O107" s="387">
        <f t="shared" si="11"/>
        <v>-63400</v>
      </c>
      <c r="P107" s="387">
        <f t="shared" si="7"/>
        <v>-0.0634</v>
      </c>
      <c r="Q107" s="406"/>
    </row>
    <row r="108" spans="1:17" ht="18">
      <c r="A108" s="699">
        <v>11</v>
      </c>
      <c r="B108" s="700" t="s">
        <v>194</v>
      </c>
      <c r="C108" s="701">
        <v>4865144</v>
      </c>
      <c r="D108" s="197" t="s">
        <v>13</v>
      </c>
      <c r="E108" s="198" t="s">
        <v>361</v>
      </c>
      <c r="F108" s="702">
        <v>-200</v>
      </c>
      <c r="G108" s="703">
        <v>66890</v>
      </c>
      <c r="H108" s="704">
        <v>66334</v>
      </c>
      <c r="I108" s="378">
        <f>G108-H108</f>
        <v>556</v>
      </c>
      <c r="J108" s="378">
        <f t="shared" si="9"/>
        <v>-111200</v>
      </c>
      <c r="K108" s="378">
        <f t="shared" si="6"/>
        <v>-0.1112</v>
      </c>
      <c r="L108" s="703">
        <v>104130</v>
      </c>
      <c r="M108" s="704">
        <v>103652</v>
      </c>
      <c r="N108" s="378">
        <f>L108-M108</f>
        <v>478</v>
      </c>
      <c r="O108" s="378">
        <f t="shared" si="11"/>
        <v>-95600</v>
      </c>
      <c r="P108" s="378">
        <f t="shared" si="7"/>
        <v>-0.0956</v>
      </c>
      <c r="Q108" s="698"/>
    </row>
    <row r="109" spans="1:17" ht="18" customHeight="1">
      <c r="A109" s="421"/>
      <c r="B109" s="484" t="s">
        <v>188</v>
      </c>
      <c r="C109" s="442"/>
      <c r="D109" s="106"/>
      <c r="E109" s="106"/>
      <c r="F109" s="407"/>
      <c r="G109" s="626"/>
      <c r="H109" s="625"/>
      <c r="I109" s="387"/>
      <c r="J109" s="387"/>
      <c r="K109" s="387"/>
      <c r="L109" s="338"/>
      <c r="M109" s="387"/>
      <c r="N109" s="387"/>
      <c r="O109" s="387"/>
      <c r="P109" s="387"/>
      <c r="Q109" s="406"/>
    </row>
    <row r="110" spans="1:17" ht="18" customHeight="1">
      <c r="A110" s="421"/>
      <c r="B110" s="483" t="s">
        <v>195</v>
      </c>
      <c r="C110" s="442"/>
      <c r="D110" s="155"/>
      <c r="E110" s="155"/>
      <c r="F110" s="407"/>
      <c r="G110" s="626"/>
      <c r="H110" s="625"/>
      <c r="I110" s="387"/>
      <c r="J110" s="387"/>
      <c r="K110" s="387"/>
      <c r="L110" s="338"/>
      <c r="M110" s="387"/>
      <c r="N110" s="387"/>
      <c r="O110" s="387"/>
      <c r="P110" s="387"/>
      <c r="Q110" s="406"/>
    </row>
    <row r="111" spans="1:17" ht="18" customHeight="1">
      <c r="A111" s="421">
        <v>12</v>
      </c>
      <c r="B111" s="746" t="s">
        <v>386</v>
      </c>
      <c r="C111" s="747">
        <v>4865123</v>
      </c>
      <c r="D111" s="748" t="s">
        <v>13</v>
      </c>
      <c r="E111" s="732" t="s">
        <v>361</v>
      </c>
      <c r="F111" s="747">
        <v>-100</v>
      </c>
      <c r="G111" s="448">
        <v>55961</v>
      </c>
      <c r="H111" s="449">
        <v>53940</v>
      </c>
      <c r="I111" s="387">
        <f>G111-H111</f>
        <v>2021</v>
      </c>
      <c r="J111" s="387">
        <f>$F111*I111</f>
        <v>-202100</v>
      </c>
      <c r="K111" s="387">
        <f>J111/1000000</f>
        <v>-0.2021</v>
      </c>
      <c r="L111" s="448">
        <v>13923</v>
      </c>
      <c r="M111" s="449">
        <v>12599</v>
      </c>
      <c r="N111" s="387">
        <f>L111-M111</f>
        <v>1324</v>
      </c>
      <c r="O111" s="387">
        <f>$F111*N111</f>
        <v>-132400</v>
      </c>
      <c r="P111" s="387">
        <f>O111/1000000</f>
        <v>-0.1324</v>
      </c>
      <c r="Q111" s="565" t="s">
        <v>416</v>
      </c>
    </row>
    <row r="112" spans="1:17" ht="18" customHeight="1">
      <c r="A112" s="421">
        <v>13</v>
      </c>
      <c r="B112" s="482" t="s">
        <v>196</v>
      </c>
      <c r="C112" s="442">
        <v>4865132</v>
      </c>
      <c r="D112" s="155" t="s">
        <v>13</v>
      </c>
      <c r="E112" s="119" t="s">
        <v>361</v>
      </c>
      <c r="F112" s="414">
        <v>-100</v>
      </c>
      <c r="G112" s="448">
        <v>36580</v>
      </c>
      <c r="H112" s="449">
        <v>36266</v>
      </c>
      <c r="I112" s="387">
        <f t="shared" si="8"/>
        <v>314</v>
      </c>
      <c r="J112" s="387">
        <f t="shared" si="9"/>
        <v>-31400</v>
      </c>
      <c r="K112" s="387">
        <f t="shared" si="6"/>
        <v>-0.0314</v>
      </c>
      <c r="L112" s="448">
        <v>659261</v>
      </c>
      <c r="M112" s="449">
        <v>648527</v>
      </c>
      <c r="N112" s="387">
        <f t="shared" si="10"/>
        <v>10734</v>
      </c>
      <c r="O112" s="387">
        <f t="shared" si="11"/>
        <v>-1073400</v>
      </c>
      <c r="P112" s="387">
        <f t="shared" si="7"/>
        <v>-1.0734</v>
      </c>
      <c r="Q112" s="406"/>
    </row>
    <row r="113" spans="1:17" ht="18" customHeight="1">
      <c r="A113" s="421">
        <v>14</v>
      </c>
      <c r="B113" s="419" t="s">
        <v>197</v>
      </c>
      <c r="C113" s="442">
        <v>4864803</v>
      </c>
      <c r="D113" s="106" t="s">
        <v>13</v>
      </c>
      <c r="E113" s="119" t="s">
        <v>361</v>
      </c>
      <c r="F113" s="414">
        <v>-100</v>
      </c>
      <c r="G113" s="448">
        <v>111299</v>
      </c>
      <c r="H113" s="449">
        <v>111299</v>
      </c>
      <c r="I113" s="363">
        <f t="shared" si="8"/>
        <v>0</v>
      </c>
      <c r="J113" s="363">
        <f t="shared" si="9"/>
        <v>0</v>
      </c>
      <c r="K113" s="363">
        <f t="shared" si="6"/>
        <v>0</v>
      </c>
      <c r="L113" s="448">
        <v>231508</v>
      </c>
      <c r="M113" s="449">
        <v>231508</v>
      </c>
      <c r="N113" s="387">
        <f t="shared" si="10"/>
        <v>0</v>
      </c>
      <c r="O113" s="387">
        <f t="shared" si="11"/>
        <v>0</v>
      </c>
      <c r="P113" s="387">
        <f t="shared" si="7"/>
        <v>0</v>
      </c>
      <c r="Q113" s="406"/>
    </row>
    <row r="114" spans="1:17" ht="18" customHeight="1">
      <c r="A114" s="421"/>
      <c r="B114" s="483" t="s">
        <v>198</v>
      </c>
      <c r="C114" s="442"/>
      <c r="D114" s="155"/>
      <c r="E114" s="155"/>
      <c r="F114" s="414"/>
      <c r="G114" s="448"/>
      <c r="H114" s="449"/>
      <c r="I114" s="387"/>
      <c r="J114" s="387"/>
      <c r="K114" s="387"/>
      <c r="L114" s="338"/>
      <c r="M114" s="387"/>
      <c r="N114" s="387"/>
      <c r="O114" s="387"/>
      <c r="P114" s="387"/>
      <c r="Q114" s="406"/>
    </row>
    <row r="115" spans="1:17" ht="18" customHeight="1">
      <c r="A115" s="421">
        <v>15</v>
      </c>
      <c r="B115" s="419" t="s">
        <v>199</v>
      </c>
      <c r="C115" s="442">
        <v>4865133</v>
      </c>
      <c r="D115" s="106" t="s">
        <v>13</v>
      </c>
      <c r="E115" s="119" t="s">
        <v>361</v>
      </c>
      <c r="F115" s="414">
        <v>-100</v>
      </c>
      <c r="G115" s="448">
        <v>224684</v>
      </c>
      <c r="H115" s="449">
        <v>223588</v>
      </c>
      <c r="I115" s="387">
        <f t="shared" si="8"/>
        <v>1096</v>
      </c>
      <c r="J115" s="387">
        <f t="shared" si="9"/>
        <v>-109600</v>
      </c>
      <c r="K115" s="387">
        <f t="shared" si="6"/>
        <v>-0.1096</v>
      </c>
      <c r="L115" s="448">
        <v>37557</v>
      </c>
      <c r="M115" s="449">
        <v>36323</v>
      </c>
      <c r="N115" s="387">
        <f t="shared" si="10"/>
        <v>1234</v>
      </c>
      <c r="O115" s="387">
        <f t="shared" si="11"/>
        <v>-123400</v>
      </c>
      <c r="P115" s="387">
        <f t="shared" si="7"/>
        <v>-0.1234</v>
      </c>
      <c r="Q115" s="406"/>
    </row>
    <row r="116" spans="1:17" ht="18" customHeight="1">
      <c r="A116" s="421"/>
      <c r="B116" s="484" t="s">
        <v>200</v>
      </c>
      <c r="C116" s="442"/>
      <c r="D116" s="106"/>
      <c r="E116" s="155"/>
      <c r="F116" s="414"/>
      <c r="G116" s="626"/>
      <c r="H116" s="625"/>
      <c r="I116" s="387"/>
      <c r="J116" s="387"/>
      <c r="K116" s="387"/>
      <c r="L116" s="338"/>
      <c r="M116" s="387"/>
      <c r="N116" s="387"/>
      <c r="O116" s="387"/>
      <c r="P116" s="387"/>
      <c r="Q116" s="406"/>
    </row>
    <row r="117" spans="1:17" ht="18" customHeight="1">
      <c r="A117" s="421">
        <v>16</v>
      </c>
      <c r="B117" s="419" t="s">
        <v>184</v>
      </c>
      <c r="C117" s="442">
        <v>4865076</v>
      </c>
      <c r="D117" s="106" t="s">
        <v>13</v>
      </c>
      <c r="E117" s="119" t="s">
        <v>361</v>
      </c>
      <c r="F117" s="414">
        <v>-100</v>
      </c>
      <c r="G117" s="448">
        <v>885</v>
      </c>
      <c r="H117" s="449">
        <v>867</v>
      </c>
      <c r="I117" s="387">
        <f t="shared" si="8"/>
        <v>18</v>
      </c>
      <c r="J117" s="387">
        <f t="shared" si="9"/>
        <v>-1800</v>
      </c>
      <c r="K117" s="387">
        <f t="shared" si="6"/>
        <v>-0.0018</v>
      </c>
      <c r="L117" s="448">
        <v>14079</v>
      </c>
      <c r="M117" s="449">
        <v>13619</v>
      </c>
      <c r="N117" s="387">
        <f t="shared" si="10"/>
        <v>460</v>
      </c>
      <c r="O117" s="387">
        <f t="shared" si="11"/>
        <v>-46000</v>
      </c>
      <c r="P117" s="387">
        <f t="shared" si="7"/>
        <v>-0.046</v>
      </c>
      <c r="Q117" s="406"/>
    </row>
    <row r="118" spans="1:17" ht="18" customHeight="1">
      <c r="A118" s="421">
        <v>17</v>
      </c>
      <c r="B118" s="482" t="s">
        <v>201</v>
      </c>
      <c r="C118" s="442">
        <v>4865077</v>
      </c>
      <c r="D118" s="155" t="s">
        <v>13</v>
      </c>
      <c r="E118" s="119" t="s">
        <v>361</v>
      </c>
      <c r="F118" s="414">
        <v>-100</v>
      </c>
      <c r="G118" s="626"/>
      <c r="H118" s="631"/>
      <c r="I118" s="387">
        <f t="shared" si="8"/>
        <v>0</v>
      </c>
      <c r="J118" s="387">
        <f t="shared" si="9"/>
        <v>0</v>
      </c>
      <c r="K118" s="387">
        <f t="shared" si="6"/>
        <v>0</v>
      </c>
      <c r="L118" s="332"/>
      <c r="M118" s="363"/>
      <c r="N118" s="387">
        <f t="shared" si="10"/>
        <v>0</v>
      </c>
      <c r="O118" s="387">
        <f t="shared" si="11"/>
        <v>0</v>
      </c>
      <c r="P118" s="387">
        <f t="shared" si="7"/>
        <v>0</v>
      </c>
      <c r="Q118" s="406"/>
    </row>
    <row r="119" spans="1:17" ht="18" customHeight="1">
      <c r="A119" s="446"/>
      <c r="B119" s="483" t="s">
        <v>52</v>
      </c>
      <c r="C119" s="411"/>
      <c r="D119" s="95"/>
      <c r="E119" s="95"/>
      <c r="F119" s="414"/>
      <c r="G119" s="626"/>
      <c r="H119" s="625"/>
      <c r="I119" s="387"/>
      <c r="J119" s="387"/>
      <c r="K119" s="387"/>
      <c r="L119" s="338"/>
      <c r="M119" s="387"/>
      <c r="N119" s="387"/>
      <c r="O119" s="387"/>
      <c r="P119" s="387"/>
      <c r="Q119" s="406"/>
    </row>
    <row r="120" spans="1:17" ht="18" customHeight="1">
      <c r="A120" s="421">
        <v>18</v>
      </c>
      <c r="B120" s="485" t="s">
        <v>206</v>
      </c>
      <c r="C120" s="442">
        <v>4864824</v>
      </c>
      <c r="D120" s="119" t="s">
        <v>13</v>
      </c>
      <c r="E120" s="119" t="s">
        <v>361</v>
      </c>
      <c r="F120" s="414">
        <v>-100</v>
      </c>
      <c r="G120" s="448">
        <v>14240</v>
      </c>
      <c r="H120" s="449">
        <v>14240</v>
      </c>
      <c r="I120" s="387">
        <f t="shared" si="8"/>
        <v>0</v>
      </c>
      <c r="J120" s="387">
        <f t="shared" si="9"/>
        <v>0</v>
      </c>
      <c r="K120" s="387">
        <f t="shared" si="6"/>
        <v>0</v>
      </c>
      <c r="L120" s="448">
        <v>65217</v>
      </c>
      <c r="M120" s="449">
        <v>65011</v>
      </c>
      <c r="N120" s="387">
        <f t="shared" si="10"/>
        <v>206</v>
      </c>
      <c r="O120" s="387">
        <f t="shared" si="11"/>
        <v>-20600</v>
      </c>
      <c r="P120" s="387">
        <f t="shared" si="7"/>
        <v>-0.0206</v>
      </c>
      <c r="Q120" s="406"/>
    </row>
    <row r="121" spans="1:17" ht="18" customHeight="1">
      <c r="A121" s="421"/>
      <c r="B121" s="484" t="s">
        <v>53</v>
      </c>
      <c r="C121" s="414"/>
      <c r="D121" s="106"/>
      <c r="E121" s="106"/>
      <c r="F121" s="414"/>
      <c r="G121" s="626"/>
      <c r="H121" s="625"/>
      <c r="I121" s="387"/>
      <c r="J121" s="387"/>
      <c r="K121" s="387"/>
      <c r="L121" s="338"/>
      <c r="M121" s="387"/>
      <c r="N121" s="387"/>
      <c r="O121" s="387"/>
      <c r="P121" s="387"/>
      <c r="Q121" s="406"/>
    </row>
    <row r="122" spans="1:17" ht="18" customHeight="1">
      <c r="A122" s="421"/>
      <c r="B122" s="484" t="s">
        <v>54</v>
      </c>
      <c r="C122" s="414"/>
      <c r="D122" s="106"/>
      <c r="E122" s="106"/>
      <c r="F122" s="414"/>
      <c r="G122" s="626"/>
      <c r="H122" s="625"/>
      <c r="I122" s="387"/>
      <c r="J122" s="387"/>
      <c r="K122" s="387"/>
      <c r="L122" s="338"/>
      <c r="M122" s="387"/>
      <c r="N122" s="387"/>
      <c r="O122" s="387"/>
      <c r="P122" s="387"/>
      <c r="Q122" s="406"/>
    </row>
    <row r="123" spans="1:17" ht="18" customHeight="1">
      <c r="A123" s="421"/>
      <c r="B123" s="484" t="s">
        <v>55</v>
      </c>
      <c r="C123" s="414"/>
      <c r="D123" s="106"/>
      <c r="E123" s="106"/>
      <c r="F123" s="414"/>
      <c r="G123" s="626"/>
      <c r="H123" s="625"/>
      <c r="I123" s="387"/>
      <c r="J123" s="387"/>
      <c r="K123" s="387"/>
      <c r="L123" s="338"/>
      <c r="M123" s="387"/>
      <c r="N123" s="387"/>
      <c r="O123" s="387"/>
      <c r="P123" s="387"/>
      <c r="Q123" s="406"/>
    </row>
    <row r="124" spans="1:17" ht="17.25" customHeight="1">
      <c r="A124" s="421">
        <v>19</v>
      </c>
      <c r="B124" s="482" t="s">
        <v>56</v>
      </c>
      <c r="C124" s="442">
        <v>4865090</v>
      </c>
      <c r="D124" s="155" t="s">
        <v>13</v>
      </c>
      <c r="E124" s="119" t="s">
        <v>361</v>
      </c>
      <c r="F124" s="414">
        <v>-100</v>
      </c>
      <c r="G124" s="448">
        <v>8860</v>
      </c>
      <c r="H124" s="449">
        <v>8860</v>
      </c>
      <c r="I124" s="387">
        <f>G124-H124</f>
        <v>0</v>
      </c>
      <c r="J124" s="387">
        <f t="shared" si="9"/>
        <v>0</v>
      </c>
      <c r="K124" s="387">
        <f t="shared" si="6"/>
        <v>0</v>
      </c>
      <c r="L124" s="448">
        <v>19115</v>
      </c>
      <c r="M124" s="449">
        <v>16927</v>
      </c>
      <c r="N124" s="387">
        <f>L124-M124</f>
        <v>2188</v>
      </c>
      <c r="O124" s="387">
        <f t="shared" si="11"/>
        <v>-218800</v>
      </c>
      <c r="P124" s="387">
        <f t="shared" si="7"/>
        <v>-0.2188</v>
      </c>
      <c r="Q124" s="551"/>
    </row>
    <row r="125" spans="1:17" ht="18" customHeight="1">
      <c r="A125" s="421">
        <v>20</v>
      </c>
      <c r="B125" s="482" t="s">
        <v>57</v>
      </c>
      <c r="C125" s="442">
        <v>4902519</v>
      </c>
      <c r="D125" s="155" t="s">
        <v>13</v>
      </c>
      <c r="E125" s="119" t="s">
        <v>361</v>
      </c>
      <c r="F125" s="414">
        <v>-100</v>
      </c>
      <c r="G125" s="448">
        <v>9691</v>
      </c>
      <c r="H125" s="449">
        <v>9691</v>
      </c>
      <c r="I125" s="387">
        <f t="shared" si="8"/>
        <v>0</v>
      </c>
      <c r="J125" s="387">
        <f t="shared" si="9"/>
        <v>0</v>
      </c>
      <c r="K125" s="387">
        <f t="shared" si="6"/>
        <v>0</v>
      </c>
      <c r="L125" s="448">
        <v>33348</v>
      </c>
      <c r="M125" s="449">
        <v>32330</v>
      </c>
      <c r="N125" s="387">
        <f t="shared" si="10"/>
        <v>1018</v>
      </c>
      <c r="O125" s="387">
        <f t="shared" si="11"/>
        <v>-101800</v>
      </c>
      <c r="P125" s="387">
        <f t="shared" si="7"/>
        <v>-0.1018</v>
      </c>
      <c r="Q125" s="406"/>
    </row>
    <row r="126" spans="1:17" ht="18" customHeight="1">
      <c r="A126" s="421">
        <v>21</v>
      </c>
      <c r="B126" s="482" t="s">
        <v>58</v>
      </c>
      <c r="C126" s="442">
        <v>4902520</v>
      </c>
      <c r="D126" s="155" t="s">
        <v>13</v>
      </c>
      <c r="E126" s="119" t="s">
        <v>361</v>
      </c>
      <c r="F126" s="414">
        <v>-100</v>
      </c>
      <c r="G126" s="448">
        <v>13767</v>
      </c>
      <c r="H126" s="449">
        <v>13769</v>
      </c>
      <c r="I126" s="387">
        <f t="shared" si="8"/>
        <v>-2</v>
      </c>
      <c r="J126" s="387">
        <f t="shared" si="9"/>
        <v>200</v>
      </c>
      <c r="K126" s="387">
        <f t="shared" si="6"/>
        <v>0.0002</v>
      </c>
      <c r="L126" s="448">
        <v>43021</v>
      </c>
      <c r="M126" s="449">
        <v>41706</v>
      </c>
      <c r="N126" s="387">
        <f t="shared" si="10"/>
        <v>1315</v>
      </c>
      <c r="O126" s="387">
        <f t="shared" si="11"/>
        <v>-131500</v>
      </c>
      <c r="P126" s="387">
        <f t="shared" si="7"/>
        <v>-0.1315</v>
      </c>
      <c r="Q126" s="406"/>
    </row>
    <row r="127" spans="1:17" ht="18" customHeight="1">
      <c r="A127" s="421"/>
      <c r="B127" s="482"/>
      <c r="C127" s="442"/>
      <c r="D127" s="155"/>
      <c r="E127" s="155"/>
      <c r="F127" s="414"/>
      <c r="G127" s="626"/>
      <c r="H127" s="625"/>
      <c r="I127" s="387"/>
      <c r="J127" s="387"/>
      <c r="K127" s="387"/>
      <c r="L127" s="338"/>
      <c r="M127" s="387"/>
      <c r="N127" s="387"/>
      <c r="O127" s="387"/>
      <c r="P127" s="387"/>
      <c r="Q127" s="406"/>
    </row>
    <row r="128" spans="1:17" ht="18" customHeight="1">
      <c r="A128" s="421"/>
      <c r="B128" s="483" t="s">
        <v>59</v>
      </c>
      <c r="C128" s="442"/>
      <c r="D128" s="155"/>
      <c r="E128" s="155"/>
      <c r="F128" s="414"/>
      <c r="G128" s="626"/>
      <c r="H128" s="625"/>
      <c r="I128" s="387"/>
      <c r="J128" s="387"/>
      <c r="K128" s="387"/>
      <c r="L128" s="338"/>
      <c r="M128" s="387"/>
      <c r="N128" s="387"/>
      <c r="O128" s="387"/>
      <c r="P128" s="387"/>
      <c r="Q128" s="406"/>
    </row>
    <row r="129" spans="1:17" ht="18" customHeight="1">
      <c r="A129" s="421">
        <v>22</v>
      </c>
      <c r="B129" s="482" t="s">
        <v>60</v>
      </c>
      <c r="C129" s="442">
        <v>4902521</v>
      </c>
      <c r="D129" s="155" t="s">
        <v>13</v>
      </c>
      <c r="E129" s="119" t="s">
        <v>361</v>
      </c>
      <c r="F129" s="414">
        <v>-100</v>
      </c>
      <c r="G129" s="448">
        <v>33703</v>
      </c>
      <c r="H129" s="449">
        <v>33529</v>
      </c>
      <c r="I129" s="387">
        <f t="shared" si="8"/>
        <v>174</v>
      </c>
      <c r="J129" s="387">
        <f t="shared" si="9"/>
        <v>-17400</v>
      </c>
      <c r="K129" s="387">
        <f t="shared" si="6"/>
        <v>-0.0174</v>
      </c>
      <c r="L129" s="448">
        <v>11964</v>
      </c>
      <c r="M129" s="449">
        <v>11611</v>
      </c>
      <c r="N129" s="387">
        <f t="shared" si="10"/>
        <v>353</v>
      </c>
      <c r="O129" s="387">
        <f t="shared" si="11"/>
        <v>-35300</v>
      </c>
      <c r="P129" s="387">
        <f t="shared" si="7"/>
        <v>-0.0353</v>
      </c>
      <c r="Q129" s="406"/>
    </row>
    <row r="130" spans="1:17" ht="18" customHeight="1">
      <c r="A130" s="421">
        <v>23</v>
      </c>
      <c r="B130" s="482" t="s">
        <v>61</v>
      </c>
      <c r="C130" s="442">
        <v>4902522</v>
      </c>
      <c r="D130" s="155" t="s">
        <v>13</v>
      </c>
      <c r="E130" s="119" t="s">
        <v>361</v>
      </c>
      <c r="F130" s="414">
        <v>-100</v>
      </c>
      <c r="G130" s="448">
        <v>840</v>
      </c>
      <c r="H130" s="449">
        <v>840</v>
      </c>
      <c r="I130" s="387">
        <f t="shared" si="8"/>
        <v>0</v>
      </c>
      <c r="J130" s="387">
        <f t="shared" si="9"/>
        <v>0</v>
      </c>
      <c r="K130" s="387">
        <f t="shared" si="6"/>
        <v>0</v>
      </c>
      <c r="L130" s="448">
        <v>185</v>
      </c>
      <c r="M130" s="449">
        <v>185</v>
      </c>
      <c r="N130" s="387">
        <f t="shared" si="10"/>
        <v>0</v>
      </c>
      <c r="O130" s="387">
        <f t="shared" si="11"/>
        <v>0</v>
      </c>
      <c r="P130" s="387">
        <f t="shared" si="7"/>
        <v>0</v>
      </c>
      <c r="Q130" s="406"/>
    </row>
    <row r="131" spans="1:17" ht="18" customHeight="1">
      <c r="A131" s="421">
        <v>24</v>
      </c>
      <c r="B131" s="482" t="s">
        <v>62</v>
      </c>
      <c r="C131" s="442">
        <v>4902523</v>
      </c>
      <c r="D131" s="155" t="s">
        <v>13</v>
      </c>
      <c r="E131" s="119" t="s">
        <v>361</v>
      </c>
      <c r="F131" s="414">
        <v>-100</v>
      </c>
      <c r="G131" s="448">
        <v>999815</v>
      </c>
      <c r="H131" s="449">
        <v>999815</v>
      </c>
      <c r="I131" s="387">
        <f t="shared" si="8"/>
        <v>0</v>
      </c>
      <c r="J131" s="387">
        <f t="shared" si="9"/>
        <v>0</v>
      </c>
      <c r="K131" s="387">
        <f t="shared" si="6"/>
        <v>0</v>
      </c>
      <c r="L131" s="448">
        <v>999943</v>
      </c>
      <c r="M131" s="449">
        <v>999943</v>
      </c>
      <c r="N131" s="387">
        <f t="shared" si="10"/>
        <v>0</v>
      </c>
      <c r="O131" s="387">
        <f t="shared" si="11"/>
        <v>0</v>
      </c>
      <c r="P131" s="387">
        <f t="shared" si="7"/>
        <v>0</v>
      </c>
      <c r="Q131" s="406"/>
    </row>
    <row r="132" spans="1:17" ht="18" customHeight="1">
      <c r="A132" s="421">
        <v>25</v>
      </c>
      <c r="B132" s="419" t="s">
        <v>63</v>
      </c>
      <c r="C132" s="414">
        <v>4902524</v>
      </c>
      <c r="D132" s="106" t="s">
        <v>13</v>
      </c>
      <c r="E132" s="119" t="s">
        <v>361</v>
      </c>
      <c r="F132" s="414">
        <v>-100</v>
      </c>
      <c r="G132" s="448">
        <v>0</v>
      </c>
      <c r="H132" s="449">
        <v>0</v>
      </c>
      <c r="I132" s="387">
        <f t="shared" si="8"/>
        <v>0</v>
      </c>
      <c r="J132" s="387">
        <f t="shared" si="9"/>
        <v>0</v>
      </c>
      <c r="K132" s="387">
        <f t="shared" si="6"/>
        <v>0</v>
      </c>
      <c r="L132" s="448">
        <v>0</v>
      </c>
      <c r="M132" s="449">
        <v>0</v>
      </c>
      <c r="N132" s="387">
        <f t="shared" si="10"/>
        <v>0</v>
      </c>
      <c r="O132" s="387">
        <f t="shared" si="11"/>
        <v>0</v>
      </c>
      <c r="P132" s="387">
        <f t="shared" si="7"/>
        <v>0</v>
      </c>
      <c r="Q132" s="406"/>
    </row>
    <row r="133" spans="1:17" ht="18" customHeight="1">
      <c r="A133" s="421">
        <v>26</v>
      </c>
      <c r="B133" s="419" t="s">
        <v>64</v>
      </c>
      <c r="C133" s="414">
        <v>4902525</v>
      </c>
      <c r="D133" s="106" t="s">
        <v>13</v>
      </c>
      <c r="E133" s="119" t="s">
        <v>361</v>
      </c>
      <c r="F133" s="414">
        <v>-100</v>
      </c>
      <c r="G133" s="448">
        <v>0</v>
      </c>
      <c r="H133" s="449">
        <v>0</v>
      </c>
      <c r="I133" s="387">
        <f t="shared" si="8"/>
        <v>0</v>
      </c>
      <c r="J133" s="387">
        <f t="shared" si="9"/>
        <v>0</v>
      </c>
      <c r="K133" s="387">
        <f t="shared" si="6"/>
        <v>0</v>
      </c>
      <c r="L133" s="448">
        <v>0</v>
      </c>
      <c r="M133" s="449">
        <v>0</v>
      </c>
      <c r="N133" s="387">
        <f t="shared" si="10"/>
        <v>0</v>
      </c>
      <c r="O133" s="387">
        <f t="shared" si="11"/>
        <v>0</v>
      </c>
      <c r="P133" s="387">
        <f t="shared" si="7"/>
        <v>0</v>
      </c>
      <c r="Q133" s="406"/>
    </row>
    <row r="134" spans="1:17" ht="18" customHeight="1">
      <c r="A134" s="421">
        <v>27</v>
      </c>
      <c r="B134" s="419" t="s">
        <v>65</v>
      </c>
      <c r="C134" s="414">
        <v>4902526</v>
      </c>
      <c r="D134" s="106" t="s">
        <v>13</v>
      </c>
      <c r="E134" s="119" t="s">
        <v>361</v>
      </c>
      <c r="F134" s="414">
        <v>-100</v>
      </c>
      <c r="G134" s="448">
        <v>16281</v>
      </c>
      <c r="H134" s="449">
        <v>16042</v>
      </c>
      <c r="I134" s="387">
        <f t="shared" si="8"/>
        <v>239</v>
      </c>
      <c r="J134" s="387">
        <f t="shared" si="9"/>
        <v>-23900</v>
      </c>
      <c r="K134" s="387">
        <f t="shared" si="6"/>
        <v>-0.0239</v>
      </c>
      <c r="L134" s="448">
        <v>11720</v>
      </c>
      <c r="M134" s="449">
        <v>11567</v>
      </c>
      <c r="N134" s="387">
        <f t="shared" si="10"/>
        <v>153</v>
      </c>
      <c r="O134" s="387">
        <f t="shared" si="11"/>
        <v>-15300</v>
      </c>
      <c r="P134" s="387">
        <f t="shared" si="7"/>
        <v>-0.0153</v>
      </c>
      <c r="Q134" s="406"/>
    </row>
    <row r="135" spans="1:17" ht="18" customHeight="1">
      <c r="A135" s="421">
        <v>28</v>
      </c>
      <c r="B135" s="419" t="s">
        <v>66</v>
      </c>
      <c r="C135" s="414">
        <v>4902527</v>
      </c>
      <c r="D135" s="106" t="s">
        <v>13</v>
      </c>
      <c r="E135" s="119" t="s">
        <v>361</v>
      </c>
      <c r="F135" s="414">
        <v>-100</v>
      </c>
      <c r="G135" s="448">
        <v>997133</v>
      </c>
      <c r="H135" s="449">
        <v>997137</v>
      </c>
      <c r="I135" s="387">
        <f t="shared" si="8"/>
        <v>-4</v>
      </c>
      <c r="J135" s="387">
        <f t="shared" si="9"/>
        <v>400</v>
      </c>
      <c r="K135" s="387">
        <f t="shared" si="6"/>
        <v>0.0004</v>
      </c>
      <c r="L135" s="448">
        <v>1510</v>
      </c>
      <c r="M135" s="449">
        <v>1403</v>
      </c>
      <c r="N135" s="387">
        <f t="shared" si="10"/>
        <v>107</v>
      </c>
      <c r="O135" s="387">
        <f t="shared" si="11"/>
        <v>-10700</v>
      </c>
      <c r="P135" s="387">
        <f t="shared" si="7"/>
        <v>-0.0107</v>
      </c>
      <c r="Q135" s="406"/>
    </row>
    <row r="136" spans="1:17" ht="18" customHeight="1">
      <c r="A136" s="421">
        <v>29</v>
      </c>
      <c r="B136" s="419" t="s">
        <v>148</v>
      </c>
      <c r="C136" s="414">
        <v>4902528</v>
      </c>
      <c r="D136" s="106" t="s">
        <v>13</v>
      </c>
      <c r="E136" s="119" t="s">
        <v>361</v>
      </c>
      <c r="F136" s="414">
        <v>-100</v>
      </c>
      <c r="G136" s="448">
        <v>11525</v>
      </c>
      <c r="H136" s="449">
        <v>11525</v>
      </c>
      <c r="I136" s="387">
        <f t="shared" si="8"/>
        <v>0</v>
      </c>
      <c r="J136" s="387">
        <f t="shared" si="9"/>
        <v>0</v>
      </c>
      <c r="K136" s="387">
        <f t="shared" si="6"/>
        <v>0</v>
      </c>
      <c r="L136" s="448">
        <v>4086</v>
      </c>
      <c r="M136" s="449">
        <v>4086</v>
      </c>
      <c r="N136" s="387">
        <f t="shared" si="10"/>
        <v>0</v>
      </c>
      <c r="O136" s="387">
        <f t="shared" si="11"/>
        <v>0</v>
      </c>
      <c r="P136" s="387">
        <f t="shared" si="7"/>
        <v>0</v>
      </c>
      <c r="Q136" s="406"/>
    </row>
    <row r="137" spans="1:17" ht="18" customHeight="1">
      <c r="A137" s="421"/>
      <c r="B137" s="419"/>
      <c r="C137" s="414"/>
      <c r="D137" s="106"/>
      <c r="E137" s="106"/>
      <c r="F137" s="414"/>
      <c r="G137" s="626"/>
      <c r="H137" s="625"/>
      <c r="I137" s="387"/>
      <c r="J137" s="387"/>
      <c r="K137" s="387"/>
      <c r="L137" s="338"/>
      <c r="M137" s="387"/>
      <c r="N137" s="387"/>
      <c r="O137" s="387"/>
      <c r="P137" s="387"/>
      <c r="Q137" s="406"/>
    </row>
    <row r="138" spans="1:17" ht="18" customHeight="1">
      <c r="A138" s="421"/>
      <c r="B138" s="484" t="s">
        <v>81</v>
      </c>
      <c r="C138" s="414"/>
      <c r="D138" s="106"/>
      <c r="E138" s="106"/>
      <c r="F138" s="414"/>
      <c r="G138" s="626"/>
      <c r="H138" s="625"/>
      <c r="I138" s="387"/>
      <c r="J138" s="387"/>
      <c r="K138" s="387"/>
      <c r="L138" s="338"/>
      <c r="M138" s="387"/>
      <c r="N138" s="387"/>
      <c r="O138" s="387"/>
      <c r="P138" s="387"/>
      <c r="Q138" s="406"/>
    </row>
    <row r="139" spans="1:17" ht="25.5" customHeight="1">
      <c r="A139" s="421">
        <v>30</v>
      </c>
      <c r="B139" s="419" t="s">
        <v>82</v>
      </c>
      <c r="C139" s="414">
        <v>4865087</v>
      </c>
      <c r="D139" s="106" t="s">
        <v>13</v>
      </c>
      <c r="E139" s="119" t="s">
        <v>361</v>
      </c>
      <c r="F139" s="414">
        <v>400</v>
      </c>
      <c r="G139" s="451">
        <v>4570</v>
      </c>
      <c r="H139" s="452">
        <v>4570</v>
      </c>
      <c r="I139" s="363">
        <f>G139-H139</f>
        <v>0</v>
      </c>
      <c r="J139" s="387">
        <f t="shared" si="9"/>
        <v>0</v>
      </c>
      <c r="K139" s="387">
        <f t="shared" si="6"/>
        <v>0</v>
      </c>
      <c r="L139" s="448">
        <v>12611</v>
      </c>
      <c r="M139" s="449">
        <v>12611</v>
      </c>
      <c r="N139" s="387">
        <f>L139-M139</f>
        <v>0</v>
      </c>
      <c r="O139" s="387">
        <f t="shared" si="11"/>
        <v>0</v>
      </c>
      <c r="P139" s="387">
        <f t="shared" si="7"/>
        <v>0</v>
      </c>
      <c r="Q139" s="706"/>
    </row>
    <row r="140" spans="1:17" ht="18" customHeight="1">
      <c r="A140" s="421">
        <v>31</v>
      </c>
      <c r="B140" s="419" t="s">
        <v>83</v>
      </c>
      <c r="C140" s="414">
        <v>4902516</v>
      </c>
      <c r="D140" s="106" t="s">
        <v>13</v>
      </c>
      <c r="E140" s="119" t="s">
        <v>361</v>
      </c>
      <c r="F140" s="414">
        <v>-100</v>
      </c>
      <c r="G140" s="448">
        <v>999301</v>
      </c>
      <c r="H140" s="449">
        <v>999301</v>
      </c>
      <c r="I140" s="387">
        <f t="shared" si="8"/>
        <v>0</v>
      </c>
      <c r="J140" s="387">
        <f t="shared" si="9"/>
        <v>0</v>
      </c>
      <c r="K140" s="387">
        <f t="shared" si="6"/>
        <v>0</v>
      </c>
      <c r="L140" s="448">
        <v>999393</v>
      </c>
      <c r="M140" s="449">
        <v>999393</v>
      </c>
      <c r="N140" s="387">
        <f t="shared" si="10"/>
        <v>0</v>
      </c>
      <c r="O140" s="387">
        <f t="shared" si="11"/>
        <v>0</v>
      </c>
      <c r="P140" s="387">
        <f t="shared" si="7"/>
        <v>0</v>
      </c>
      <c r="Q140" s="406"/>
    </row>
    <row r="141" spans="1:17" ht="15" customHeight="1" thickBot="1">
      <c r="A141" s="31"/>
      <c r="B141" s="32"/>
      <c r="C141" s="32"/>
      <c r="D141" s="32"/>
      <c r="E141" s="32"/>
      <c r="F141" s="32"/>
      <c r="G141" s="633"/>
      <c r="H141" s="634"/>
      <c r="I141" s="32"/>
      <c r="J141" s="32"/>
      <c r="K141" s="64"/>
      <c r="L141" s="31"/>
      <c r="M141" s="32"/>
      <c r="N141" s="32"/>
      <c r="O141" s="32"/>
      <c r="P141" s="64"/>
      <c r="Q141" s="185"/>
    </row>
    <row r="142" ht="13.5" thickTop="1"/>
    <row r="143" spans="1:16" ht="20.25">
      <c r="A143" s="189" t="s">
        <v>328</v>
      </c>
      <c r="K143" s="238">
        <f>SUM(K93:K141)</f>
        <v>-0.7420000000000001</v>
      </c>
      <c r="P143" s="238">
        <f>SUM(P93:P141)</f>
        <v>-3.670099999999999</v>
      </c>
    </row>
    <row r="144" spans="1:16" ht="12.75">
      <c r="A144" s="70"/>
      <c r="K144" s="19"/>
      <c r="P144" s="19"/>
    </row>
    <row r="145" spans="1:16" ht="12.75">
      <c r="A145" s="70"/>
      <c r="K145" s="19"/>
      <c r="P145" s="19"/>
    </row>
    <row r="146" spans="1:17" ht="18">
      <c r="A146" s="70"/>
      <c r="K146" s="19"/>
      <c r="P146" s="19"/>
      <c r="Q146" s="547" t="str">
        <f>NDPL!$Q$1</f>
        <v>JUNE-2012</v>
      </c>
    </row>
    <row r="147" spans="1:16" ht="12.75">
      <c r="A147" s="70"/>
      <c r="K147" s="19"/>
      <c r="P147" s="19"/>
    </row>
    <row r="148" spans="1:16" ht="12.75">
      <c r="A148" s="70"/>
      <c r="K148" s="19"/>
      <c r="P148" s="19"/>
    </row>
    <row r="149" spans="1:16" ht="12.75">
      <c r="A149" s="70"/>
      <c r="K149" s="19"/>
      <c r="P149" s="19"/>
    </row>
    <row r="150" spans="1:11" ht="13.5" thickBot="1">
      <c r="A150" s="2"/>
      <c r="B150" s="8"/>
      <c r="C150" s="8"/>
      <c r="D150" s="66"/>
      <c r="E150" s="66"/>
      <c r="F150" s="24"/>
      <c r="G150" s="24"/>
      <c r="H150" s="24"/>
      <c r="I150" s="24"/>
      <c r="J150" s="24"/>
      <c r="K150" s="67"/>
    </row>
    <row r="151" spans="1:17" ht="27.75">
      <c r="A151" s="579" t="s">
        <v>204</v>
      </c>
      <c r="B151" s="178"/>
      <c r="C151" s="174"/>
      <c r="D151" s="174"/>
      <c r="E151" s="174"/>
      <c r="F151" s="234"/>
      <c r="G151" s="234"/>
      <c r="H151" s="234"/>
      <c r="I151" s="234"/>
      <c r="J151" s="234"/>
      <c r="K151" s="235"/>
      <c r="L151" s="59"/>
      <c r="M151" s="59"/>
      <c r="N151" s="59"/>
      <c r="O151" s="59"/>
      <c r="P151" s="59"/>
      <c r="Q151" s="60"/>
    </row>
    <row r="152" spans="1:17" ht="24.75" customHeight="1">
      <c r="A152" s="578" t="s">
        <v>330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566">
        <f>K87</f>
        <v>0.19423331999999993</v>
      </c>
      <c r="L152" s="349"/>
      <c r="M152" s="349"/>
      <c r="N152" s="349"/>
      <c r="O152" s="349"/>
      <c r="P152" s="566">
        <f>P87</f>
        <v>44.858764876</v>
      </c>
      <c r="Q152" s="61"/>
    </row>
    <row r="153" spans="1:17" ht="24.75" customHeight="1">
      <c r="A153" s="578" t="s">
        <v>329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566">
        <f>K143</f>
        <v>-0.7420000000000001</v>
      </c>
      <c r="L153" s="349"/>
      <c r="M153" s="349"/>
      <c r="N153" s="349"/>
      <c r="O153" s="349"/>
      <c r="P153" s="566">
        <f>P143</f>
        <v>-3.670099999999999</v>
      </c>
      <c r="Q153" s="61"/>
    </row>
    <row r="154" spans="1:17" ht="24.75" customHeight="1">
      <c r="A154" s="578" t="s">
        <v>331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566">
        <f>'ROHTAK ROAD'!K44</f>
        <v>-0.08802499999999999</v>
      </c>
      <c r="L154" s="349"/>
      <c r="M154" s="349"/>
      <c r="N154" s="349"/>
      <c r="O154" s="349"/>
      <c r="P154" s="566">
        <f>'ROHTAK ROAD'!P44</f>
        <v>1.82925</v>
      </c>
      <c r="Q154" s="61"/>
    </row>
    <row r="155" spans="1:17" ht="24.75" customHeight="1">
      <c r="A155" s="578" t="s">
        <v>332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566">
        <f>-MES!K39</f>
        <v>-0.10890000000000001</v>
      </c>
      <c r="L155" s="349"/>
      <c r="M155" s="349"/>
      <c r="N155" s="349"/>
      <c r="O155" s="349"/>
      <c r="P155" s="566">
        <f>-MES!P39</f>
        <v>-0.8298</v>
      </c>
      <c r="Q155" s="61"/>
    </row>
    <row r="156" spans="1:17" ht="29.25" customHeight="1" thickBot="1">
      <c r="A156" s="580" t="s">
        <v>205</v>
      </c>
      <c r="B156" s="236"/>
      <c r="C156" s="237"/>
      <c r="D156" s="237"/>
      <c r="E156" s="237"/>
      <c r="F156" s="237"/>
      <c r="G156" s="237"/>
      <c r="H156" s="237"/>
      <c r="I156" s="237"/>
      <c r="J156" s="237"/>
      <c r="K156" s="581">
        <f>SUM(K152:K155)</f>
        <v>-0.7446916800000002</v>
      </c>
      <c r="L156" s="567"/>
      <c r="M156" s="567"/>
      <c r="N156" s="567"/>
      <c r="O156" s="567"/>
      <c r="P156" s="581">
        <f>SUM(P152:P155)</f>
        <v>42.18811487600001</v>
      </c>
      <c r="Q156" s="190"/>
    </row>
    <row r="161" ht="13.5" thickBot="1"/>
    <row r="162" spans="1:17" ht="12.75">
      <c r="A162" s="275"/>
      <c r="B162" s="276"/>
      <c r="C162" s="276"/>
      <c r="D162" s="276"/>
      <c r="E162" s="276"/>
      <c r="F162" s="276"/>
      <c r="G162" s="276"/>
      <c r="H162" s="59"/>
      <c r="I162" s="59"/>
      <c r="J162" s="59"/>
      <c r="K162" s="59"/>
      <c r="L162" s="59"/>
      <c r="M162" s="59"/>
      <c r="N162" s="59"/>
      <c r="O162" s="59"/>
      <c r="P162" s="59"/>
      <c r="Q162" s="60"/>
    </row>
    <row r="163" spans="1:17" ht="26.25">
      <c r="A163" s="570" t="s">
        <v>342</v>
      </c>
      <c r="B163" s="267"/>
      <c r="C163" s="267"/>
      <c r="D163" s="267"/>
      <c r="E163" s="267"/>
      <c r="F163" s="267"/>
      <c r="G163" s="267"/>
      <c r="H163" s="21"/>
      <c r="I163" s="21"/>
      <c r="J163" s="21"/>
      <c r="K163" s="21"/>
      <c r="L163" s="21"/>
      <c r="M163" s="21"/>
      <c r="N163" s="21"/>
      <c r="O163" s="21"/>
      <c r="P163" s="21"/>
      <c r="Q163" s="61"/>
    </row>
    <row r="164" spans="1:17" ht="12.75">
      <c r="A164" s="277"/>
      <c r="B164" s="267"/>
      <c r="C164" s="267"/>
      <c r="D164" s="267"/>
      <c r="E164" s="267"/>
      <c r="F164" s="267"/>
      <c r="G164" s="267"/>
      <c r="H164" s="21"/>
      <c r="I164" s="21"/>
      <c r="J164" s="21"/>
      <c r="K164" s="21"/>
      <c r="L164" s="21"/>
      <c r="M164" s="21"/>
      <c r="N164" s="21"/>
      <c r="O164" s="21"/>
      <c r="P164" s="21"/>
      <c r="Q164" s="61"/>
    </row>
    <row r="165" spans="1:17" ht="15.75">
      <c r="A165" s="278"/>
      <c r="B165" s="279"/>
      <c r="C165" s="279"/>
      <c r="D165" s="279"/>
      <c r="E165" s="279"/>
      <c r="F165" s="279"/>
      <c r="G165" s="279"/>
      <c r="H165" s="21"/>
      <c r="I165" s="21"/>
      <c r="J165" s="21"/>
      <c r="K165" s="321" t="s">
        <v>354</v>
      </c>
      <c r="L165" s="21"/>
      <c r="M165" s="21"/>
      <c r="N165" s="21"/>
      <c r="O165" s="21"/>
      <c r="P165" s="321" t="s">
        <v>355</v>
      </c>
      <c r="Q165" s="61"/>
    </row>
    <row r="166" spans="1:17" ht="12.75">
      <c r="A166" s="280"/>
      <c r="B166" s="163"/>
      <c r="C166" s="163"/>
      <c r="D166" s="163"/>
      <c r="E166" s="163"/>
      <c r="F166" s="163"/>
      <c r="G166" s="163"/>
      <c r="H166" s="21"/>
      <c r="I166" s="21"/>
      <c r="J166" s="21"/>
      <c r="K166" s="21"/>
      <c r="L166" s="21"/>
      <c r="M166" s="21"/>
      <c r="N166" s="21"/>
      <c r="O166" s="21"/>
      <c r="P166" s="21"/>
      <c r="Q166" s="61"/>
    </row>
    <row r="167" spans="1:17" ht="12.75">
      <c r="A167" s="280"/>
      <c r="B167" s="163"/>
      <c r="C167" s="163"/>
      <c r="D167" s="163"/>
      <c r="E167" s="163"/>
      <c r="F167" s="163"/>
      <c r="G167" s="163"/>
      <c r="H167" s="21"/>
      <c r="I167" s="21"/>
      <c r="J167" s="21"/>
      <c r="K167" s="21"/>
      <c r="L167" s="21"/>
      <c r="M167" s="21"/>
      <c r="N167" s="21"/>
      <c r="O167" s="21"/>
      <c r="P167" s="21"/>
      <c r="Q167" s="61"/>
    </row>
    <row r="168" spans="1:17" ht="23.25">
      <c r="A168" s="568" t="s">
        <v>345</v>
      </c>
      <c r="B168" s="268"/>
      <c r="C168" s="268"/>
      <c r="D168" s="269"/>
      <c r="E168" s="269"/>
      <c r="F168" s="270"/>
      <c r="G168" s="269"/>
      <c r="H168" s="21"/>
      <c r="I168" s="21"/>
      <c r="J168" s="21"/>
      <c r="K168" s="573">
        <f>K156</f>
        <v>-0.7446916800000002</v>
      </c>
      <c r="L168" s="571" t="s">
        <v>343</v>
      </c>
      <c r="M168" s="520"/>
      <c r="N168" s="520"/>
      <c r="O168" s="520"/>
      <c r="P168" s="573">
        <f>P156</f>
        <v>42.18811487600001</v>
      </c>
      <c r="Q168" s="575" t="s">
        <v>343</v>
      </c>
    </row>
    <row r="169" spans="1:17" ht="23.25">
      <c r="A169" s="285"/>
      <c r="B169" s="271"/>
      <c r="C169" s="271"/>
      <c r="D169" s="267"/>
      <c r="E169" s="267"/>
      <c r="F169" s="272"/>
      <c r="G169" s="267"/>
      <c r="H169" s="21"/>
      <c r="I169" s="21"/>
      <c r="J169" s="21"/>
      <c r="K169" s="520"/>
      <c r="L169" s="572"/>
      <c r="M169" s="520"/>
      <c r="N169" s="520"/>
      <c r="O169" s="520"/>
      <c r="P169" s="520"/>
      <c r="Q169" s="576"/>
    </row>
    <row r="170" spans="1:17" ht="23.25">
      <c r="A170" s="569" t="s">
        <v>344</v>
      </c>
      <c r="B170" s="273"/>
      <c r="C170" s="53"/>
      <c r="D170" s="267"/>
      <c r="E170" s="267"/>
      <c r="F170" s="274"/>
      <c r="G170" s="269"/>
      <c r="H170" s="21"/>
      <c r="I170" s="21"/>
      <c r="J170" s="21"/>
      <c r="K170" s="520">
        <f>'STEPPED UP GENCO'!K46</f>
        <v>-0.025429488900000005</v>
      </c>
      <c r="L170" s="571" t="s">
        <v>343</v>
      </c>
      <c r="M170" s="520"/>
      <c r="N170" s="520"/>
      <c r="O170" s="520"/>
      <c r="P170" s="573">
        <f>'STEPPED UP GENCO'!P46</f>
        <v>-0.9891253651999999</v>
      </c>
      <c r="Q170" s="575" t="s">
        <v>343</v>
      </c>
    </row>
    <row r="171" spans="1:17" ht="15">
      <c r="A171" s="28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66"/>
      <c r="M171" s="21"/>
      <c r="N171" s="21"/>
      <c r="O171" s="21"/>
      <c r="P171" s="21"/>
      <c r="Q171" s="577"/>
    </row>
    <row r="172" spans="1:17" ht="15">
      <c r="A172" s="28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66"/>
      <c r="M172" s="21"/>
      <c r="N172" s="21"/>
      <c r="O172" s="21"/>
      <c r="P172" s="21"/>
      <c r="Q172" s="577"/>
    </row>
    <row r="173" spans="1:17" ht="15">
      <c r="A173" s="28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66"/>
      <c r="M173" s="21"/>
      <c r="N173" s="21"/>
      <c r="O173" s="21"/>
      <c r="P173" s="21"/>
      <c r="Q173" s="577"/>
    </row>
    <row r="174" spans="1:17" ht="23.25">
      <c r="A174" s="281"/>
      <c r="B174" s="21"/>
      <c r="C174" s="21"/>
      <c r="D174" s="21"/>
      <c r="E174" s="21"/>
      <c r="F174" s="21"/>
      <c r="G174" s="21"/>
      <c r="H174" s="268"/>
      <c r="I174" s="268"/>
      <c r="J174" s="287" t="s">
        <v>346</v>
      </c>
      <c r="K174" s="574">
        <f>SUM(K168:K173)</f>
        <v>-0.7701211689000002</v>
      </c>
      <c r="L174" s="287" t="s">
        <v>343</v>
      </c>
      <c r="M174" s="520"/>
      <c r="N174" s="520"/>
      <c r="O174" s="520"/>
      <c r="P174" s="574">
        <f>SUM(P168:P173)</f>
        <v>41.198989510800004</v>
      </c>
      <c r="Q174" s="287" t="s">
        <v>343</v>
      </c>
    </row>
    <row r="175" spans="1:17" ht="13.5" thickBot="1">
      <c r="A175" s="28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190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4" max="255" man="1"/>
    <brk id="88" min="1" max="16" man="1"/>
    <brk id="143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0"/>
  <sheetViews>
    <sheetView view="pageBreakPreview" zoomScale="70" zoomScaleNormal="70" zoomScaleSheetLayoutView="70" zoomScalePageLayoutView="50" workbookViewId="0" topLeftCell="A1">
      <selection activeCell="J88" sqref="J88"/>
    </sheetView>
  </sheetViews>
  <sheetFormatPr defaultColWidth="9.140625" defaultRowHeight="12.75"/>
  <cols>
    <col min="1" max="1" width="4.140625" style="0" customWidth="1"/>
    <col min="2" max="2" width="19.00390625" style="0" customWidth="1"/>
    <col min="3" max="3" width="9.7109375" style="0" customWidth="1"/>
    <col min="5" max="5" width="15.421875" style="0" customWidth="1"/>
    <col min="6" max="6" width="6.8515625" style="0" customWidth="1"/>
    <col min="7" max="8" width="12.421875" style="0" customWidth="1"/>
    <col min="9" max="9" width="9.421875" style="0" bestFit="1" customWidth="1"/>
    <col min="10" max="10" width="12.421875" style="0" customWidth="1"/>
    <col min="11" max="11" width="13.7109375" style="0" customWidth="1"/>
    <col min="12" max="12" width="12.8515625" style="0" customWidth="1"/>
    <col min="13" max="13" width="13.28125" style="0" customWidth="1"/>
    <col min="14" max="14" width="9.421875" style="0" bestFit="1" customWidth="1"/>
    <col min="15" max="15" width="12.28125" style="0" customWidth="1"/>
    <col min="16" max="16" width="14.7109375" style="0" customWidth="1"/>
    <col min="17" max="17" width="24.00390625" style="0" customWidth="1"/>
  </cols>
  <sheetData>
    <row r="1" spans="1:17" ht="26.25">
      <c r="A1" s="1" t="s">
        <v>251</v>
      </c>
      <c r="Q1" s="223" t="str">
        <f>NDPL!Q1</f>
        <v>JUNE-2012</v>
      </c>
    </row>
    <row r="2" ht="18.75" customHeight="1">
      <c r="A2" s="99" t="s">
        <v>252</v>
      </c>
    </row>
    <row r="3" ht="23.25">
      <c r="A3" s="228" t="s">
        <v>225</v>
      </c>
    </row>
    <row r="4" spans="1:16" ht="24" thickBot="1">
      <c r="A4" s="537" t="s">
        <v>226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62.2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01/07/12</v>
      </c>
      <c r="H5" s="41" t="str">
        <f>NDPL!H5</f>
        <v>INTIAL READING 01/06/12</v>
      </c>
      <c r="I5" s="41" t="s">
        <v>4</v>
      </c>
      <c r="J5" s="41" t="s">
        <v>5</v>
      </c>
      <c r="K5" s="41" t="s">
        <v>6</v>
      </c>
      <c r="L5" s="43" t="str">
        <f>NDPL!G5</f>
        <v>FINAL READING 01/07/12</v>
      </c>
      <c r="M5" s="41" t="str">
        <f>NDPL!H5</f>
        <v>INTIAL READING 01/06/12</v>
      </c>
      <c r="N5" s="41" t="s">
        <v>4</v>
      </c>
      <c r="O5" s="41" t="s">
        <v>5</v>
      </c>
      <c r="P5" s="41" t="s">
        <v>6</v>
      </c>
      <c r="Q5" s="219" t="s">
        <v>324</v>
      </c>
    </row>
    <row r="6" ht="14.25" thickBot="1" thickTop="1"/>
    <row r="7" spans="1:17" ht="18" customHeight="1" thickTop="1">
      <c r="A7" s="191"/>
      <c r="B7" s="192" t="s">
        <v>207</v>
      </c>
      <c r="C7" s="193"/>
      <c r="D7" s="193"/>
      <c r="E7" s="193"/>
      <c r="F7" s="193"/>
      <c r="G7" s="73"/>
      <c r="H7" s="74"/>
      <c r="I7" s="636"/>
      <c r="J7" s="636"/>
      <c r="K7" s="636"/>
      <c r="L7" s="75"/>
      <c r="M7" s="74"/>
      <c r="N7" s="74"/>
      <c r="O7" s="74"/>
      <c r="P7" s="74"/>
      <c r="Q7" s="183"/>
    </row>
    <row r="8" spans="1:17" ht="18" customHeight="1">
      <c r="A8" s="194"/>
      <c r="B8" s="195" t="s">
        <v>113</v>
      </c>
      <c r="C8" s="196"/>
      <c r="D8" s="197"/>
      <c r="E8" s="198"/>
      <c r="F8" s="199"/>
      <c r="G8" s="79"/>
      <c r="H8" s="80"/>
      <c r="I8" s="637"/>
      <c r="J8" s="637"/>
      <c r="K8" s="637"/>
      <c r="L8" s="82"/>
      <c r="M8" s="80"/>
      <c r="N8" s="81"/>
      <c r="O8" s="81"/>
      <c r="P8" s="81"/>
      <c r="Q8" s="184"/>
    </row>
    <row r="9" spans="1:17" ht="18">
      <c r="A9" s="194">
        <v>1</v>
      </c>
      <c r="B9" s="195" t="s">
        <v>114</v>
      </c>
      <c r="C9" s="196">
        <v>4865136</v>
      </c>
      <c r="D9" s="200" t="s">
        <v>13</v>
      </c>
      <c r="E9" s="316" t="s">
        <v>361</v>
      </c>
      <c r="F9" s="201">
        <v>200</v>
      </c>
      <c r="G9" s="703">
        <v>27794</v>
      </c>
      <c r="H9" s="704">
        <v>27275</v>
      </c>
      <c r="I9" s="637">
        <f aca="true" t="shared" si="0" ref="I9:I15">G9-H9</f>
        <v>519</v>
      </c>
      <c r="J9" s="637">
        <f aca="true" t="shared" si="1" ref="J9:J56">$F9*I9</f>
        <v>103800</v>
      </c>
      <c r="K9" s="637">
        <f aca="true" t="shared" si="2" ref="K9:K56">J9/1000000</f>
        <v>0.1038</v>
      </c>
      <c r="L9" s="703">
        <v>63541</v>
      </c>
      <c r="M9" s="704">
        <v>62596</v>
      </c>
      <c r="N9" s="637">
        <f aca="true" t="shared" si="3" ref="N9:N15">L9-M9</f>
        <v>945</v>
      </c>
      <c r="O9" s="637">
        <f aca="true" t="shared" si="4" ref="O9:O56">$F9*N9</f>
        <v>189000</v>
      </c>
      <c r="P9" s="637">
        <f aca="true" t="shared" si="5" ref="P9:P56">O9/1000000</f>
        <v>0.189</v>
      </c>
      <c r="Q9" s="589"/>
    </row>
    <row r="10" spans="1:17" ht="18" customHeight="1">
      <c r="A10" s="194">
        <v>2</v>
      </c>
      <c r="B10" s="195" t="s">
        <v>115</v>
      </c>
      <c r="C10" s="196">
        <v>4865137</v>
      </c>
      <c r="D10" s="200" t="s">
        <v>13</v>
      </c>
      <c r="E10" s="316" t="s">
        <v>361</v>
      </c>
      <c r="F10" s="201">
        <v>100</v>
      </c>
      <c r="G10" s="448">
        <v>48995</v>
      </c>
      <c r="H10" s="449">
        <v>46676</v>
      </c>
      <c r="I10" s="637">
        <f t="shared" si="0"/>
        <v>2319</v>
      </c>
      <c r="J10" s="637">
        <f t="shared" si="1"/>
        <v>231900</v>
      </c>
      <c r="K10" s="637">
        <f t="shared" si="2"/>
        <v>0.2319</v>
      </c>
      <c r="L10" s="448">
        <v>123008</v>
      </c>
      <c r="M10" s="449">
        <v>121609</v>
      </c>
      <c r="N10" s="625">
        <f t="shared" si="3"/>
        <v>1399</v>
      </c>
      <c r="O10" s="625">
        <f t="shared" si="4"/>
        <v>139900</v>
      </c>
      <c r="P10" s="625">
        <f t="shared" si="5"/>
        <v>0.1399</v>
      </c>
      <c r="Q10" s="184"/>
    </row>
    <row r="11" spans="1:17" ht="18">
      <c r="A11" s="194">
        <v>3</v>
      </c>
      <c r="B11" s="195" t="s">
        <v>116</v>
      </c>
      <c r="C11" s="196">
        <v>4865138</v>
      </c>
      <c r="D11" s="200" t="s">
        <v>13</v>
      </c>
      <c r="E11" s="316" t="s">
        <v>361</v>
      </c>
      <c r="F11" s="201">
        <v>200</v>
      </c>
      <c r="G11" s="718">
        <v>987862</v>
      </c>
      <c r="H11" s="719">
        <v>987970</v>
      </c>
      <c r="I11" s="638">
        <f t="shared" si="0"/>
        <v>-108</v>
      </c>
      <c r="J11" s="638">
        <f t="shared" si="1"/>
        <v>-21600</v>
      </c>
      <c r="K11" s="638">
        <f t="shared" si="2"/>
        <v>-0.0216</v>
      </c>
      <c r="L11" s="718">
        <v>4167</v>
      </c>
      <c r="M11" s="719">
        <v>4288</v>
      </c>
      <c r="N11" s="638">
        <f t="shared" si="3"/>
        <v>-121</v>
      </c>
      <c r="O11" s="638">
        <f t="shared" si="4"/>
        <v>-24200</v>
      </c>
      <c r="P11" s="638">
        <f t="shared" si="5"/>
        <v>-0.0242</v>
      </c>
      <c r="Q11" s="714"/>
    </row>
    <row r="12" spans="1:17" ht="18">
      <c r="A12" s="194">
        <v>4</v>
      </c>
      <c r="B12" s="195" t="s">
        <v>117</v>
      </c>
      <c r="C12" s="196">
        <v>4865139</v>
      </c>
      <c r="D12" s="200" t="s">
        <v>13</v>
      </c>
      <c r="E12" s="316" t="s">
        <v>361</v>
      </c>
      <c r="F12" s="201">
        <v>200</v>
      </c>
      <c r="G12" s="448">
        <v>50272</v>
      </c>
      <c r="H12" s="449">
        <v>49134</v>
      </c>
      <c r="I12" s="637">
        <f t="shared" si="0"/>
        <v>1138</v>
      </c>
      <c r="J12" s="637">
        <f t="shared" si="1"/>
        <v>227600</v>
      </c>
      <c r="K12" s="637">
        <f t="shared" si="2"/>
        <v>0.2276</v>
      </c>
      <c r="L12" s="448">
        <v>81053</v>
      </c>
      <c r="M12" s="449">
        <v>80375</v>
      </c>
      <c r="N12" s="625">
        <f t="shared" si="3"/>
        <v>678</v>
      </c>
      <c r="O12" s="625">
        <f t="shared" si="4"/>
        <v>135600</v>
      </c>
      <c r="P12" s="625">
        <f t="shared" si="5"/>
        <v>0.1356</v>
      </c>
      <c r="Q12" s="706"/>
    </row>
    <row r="13" spans="1:17" ht="18" customHeight="1">
      <c r="A13" s="194">
        <v>5</v>
      </c>
      <c r="B13" s="195" t="s">
        <v>118</v>
      </c>
      <c r="C13" s="196">
        <v>4864948</v>
      </c>
      <c r="D13" s="200" t="s">
        <v>13</v>
      </c>
      <c r="E13" s="316" t="s">
        <v>361</v>
      </c>
      <c r="F13" s="201">
        <v>1000</v>
      </c>
      <c r="G13" s="448">
        <v>69072</v>
      </c>
      <c r="H13" s="449">
        <v>68842</v>
      </c>
      <c r="I13" s="637">
        <f t="shared" si="0"/>
        <v>230</v>
      </c>
      <c r="J13" s="637">
        <f t="shared" si="1"/>
        <v>230000</v>
      </c>
      <c r="K13" s="637">
        <f t="shared" si="2"/>
        <v>0.23</v>
      </c>
      <c r="L13" s="448">
        <v>591</v>
      </c>
      <c r="M13" s="449">
        <v>249</v>
      </c>
      <c r="N13" s="625">
        <f t="shared" si="3"/>
        <v>342</v>
      </c>
      <c r="O13" s="625">
        <f t="shared" si="4"/>
        <v>342000</v>
      </c>
      <c r="P13" s="625">
        <f t="shared" si="5"/>
        <v>0.342</v>
      </c>
      <c r="Q13" s="184"/>
    </row>
    <row r="14" spans="1:17" ht="18" customHeight="1">
      <c r="A14" s="194">
        <v>6</v>
      </c>
      <c r="B14" s="195" t="s">
        <v>390</v>
      </c>
      <c r="C14" s="196">
        <v>4864949</v>
      </c>
      <c r="D14" s="200" t="s">
        <v>13</v>
      </c>
      <c r="E14" s="316" t="s">
        <v>361</v>
      </c>
      <c r="F14" s="201">
        <v>1000</v>
      </c>
      <c r="G14" s="448">
        <v>11131</v>
      </c>
      <c r="H14" s="449">
        <v>10280</v>
      </c>
      <c r="I14" s="637">
        <f t="shared" si="0"/>
        <v>851</v>
      </c>
      <c r="J14" s="637">
        <f t="shared" si="1"/>
        <v>851000</v>
      </c>
      <c r="K14" s="637">
        <f t="shared" si="2"/>
        <v>0.851</v>
      </c>
      <c r="L14" s="448">
        <v>369</v>
      </c>
      <c r="M14" s="449">
        <v>63</v>
      </c>
      <c r="N14" s="625">
        <f t="shared" si="3"/>
        <v>306</v>
      </c>
      <c r="O14" s="625">
        <f t="shared" si="4"/>
        <v>306000</v>
      </c>
      <c r="P14" s="625">
        <f t="shared" si="5"/>
        <v>0.306</v>
      </c>
      <c r="Q14" s="590"/>
    </row>
    <row r="15" spans="1:17" ht="18" customHeight="1">
      <c r="A15" s="194">
        <v>7</v>
      </c>
      <c r="B15" s="490" t="s">
        <v>377</v>
      </c>
      <c r="C15" s="495">
        <v>5128434</v>
      </c>
      <c r="D15" s="200" t="s">
        <v>13</v>
      </c>
      <c r="E15" s="316" t="s">
        <v>361</v>
      </c>
      <c r="F15" s="504">
        <v>800</v>
      </c>
      <c r="G15" s="448">
        <v>993428</v>
      </c>
      <c r="H15" s="449">
        <v>993430</v>
      </c>
      <c r="I15" s="637">
        <f t="shared" si="0"/>
        <v>-2</v>
      </c>
      <c r="J15" s="637">
        <f t="shared" si="1"/>
        <v>-1600</v>
      </c>
      <c r="K15" s="637">
        <f t="shared" si="2"/>
        <v>-0.0016</v>
      </c>
      <c r="L15" s="448">
        <v>997938</v>
      </c>
      <c r="M15" s="449">
        <v>998305</v>
      </c>
      <c r="N15" s="625">
        <f t="shared" si="3"/>
        <v>-367</v>
      </c>
      <c r="O15" s="625">
        <f t="shared" si="4"/>
        <v>-293600</v>
      </c>
      <c r="P15" s="625">
        <f t="shared" si="5"/>
        <v>-0.2936</v>
      </c>
      <c r="Q15" s="184"/>
    </row>
    <row r="16" spans="1:17" ht="18" customHeight="1">
      <c r="A16" s="194">
        <v>8</v>
      </c>
      <c r="B16" s="490" t="s">
        <v>405</v>
      </c>
      <c r="C16" s="495">
        <v>5128445</v>
      </c>
      <c r="D16" s="200" t="s">
        <v>13</v>
      </c>
      <c r="E16" s="316" t="s">
        <v>361</v>
      </c>
      <c r="F16" s="504">
        <v>800</v>
      </c>
      <c r="G16" s="448">
        <v>3684</v>
      </c>
      <c r="H16" s="449">
        <v>3685</v>
      </c>
      <c r="I16" s="637">
        <f>G16-H16</f>
        <v>-1</v>
      </c>
      <c r="J16" s="637">
        <f t="shared" si="1"/>
        <v>-800</v>
      </c>
      <c r="K16" s="637">
        <f t="shared" si="2"/>
        <v>-0.0008</v>
      </c>
      <c r="L16" s="448">
        <v>341</v>
      </c>
      <c r="M16" s="449">
        <v>193</v>
      </c>
      <c r="N16" s="625">
        <f>L16-M16</f>
        <v>148</v>
      </c>
      <c r="O16" s="625">
        <f t="shared" si="4"/>
        <v>118400</v>
      </c>
      <c r="P16" s="625">
        <f t="shared" si="5"/>
        <v>0.1184</v>
      </c>
      <c r="Q16" s="590"/>
    </row>
    <row r="17" spans="1:17" ht="18" customHeight="1">
      <c r="A17" s="194"/>
      <c r="B17" s="202" t="s">
        <v>396</v>
      </c>
      <c r="C17" s="196"/>
      <c r="D17" s="200"/>
      <c r="E17" s="316"/>
      <c r="F17" s="201"/>
      <c r="G17" s="133"/>
      <c r="H17" s="539"/>
      <c r="I17" s="638"/>
      <c r="J17" s="638"/>
      <c r="K17" s="638"/>
      <c r="L17" s="542"/>
      <c r="M17" s="81"/>
      <c r="N17" s="625"/>
      <c r="O17" s="625"/>
      <c r="P17" s="625"/>
      <c r="Q17" s="184"/>
    </row>
    <row r="18" spans="1:17" ht="18" customHeight="1">
      <c r="A18" s="194">
        <v>9</v>
      </c>
      <c r="B18" s="195" t="s">
        <v>208</v>
      </c>
      <c r="C18" s="196">
        <v>4865124</v>
      </c>
      <c r="D18" s="197" t="s">
        <v>13</v>
      </c>
      <c r="E18" s="316" t="s">
        <v>361</v>
      </c>
      <c r="F18" s="201">
        <v>100</v>
      </c>
      <c r="G18" s="448">
        <v>998401</v>
      </c>
      <c r="H18" s="449">
        <v>998401</v>
      </c>
      <c r="I18" s="638">
        <f aca="true" t="shared" si="6" ref="I18:I25">G18-H18</f>
        <v>0</v>
      </c>
      <c r="J18" s="638">
        <f t="shared" si="1"/>
        <v>0</v>
      </c>
      <c r="K18" s="638">
        <f t="shared" si="2"/>
        <v>0</v>
      </c>
      <c r="L18" s="448">
        <v>307450</v>
      </c>
      <c r="M18" s="449">
        <v>297245</v>
      </c>
      <c r="N18" s="625">
        <f aca="true" t="shared" si="7" ref="N18:N25">L18-M18</f>
        <v>10205</v>
      </c>
      <c r="O18" s="625">
        <f t="shared" si="4"/>
        <v>1020500</v>
      </c>
      <c r="P18" s="625">
        <f t="shared" si="5"/>
        <v>1.0205</v>
      </c>
      <c r="Q18" s="184"/>
    </row>
    <row r="19" spans="1:17" ht="18" customHeight="1">
      <c r="A19" s="194">
        <v>10</v>
      </c>
      <c r="B19" s="195" t="s">
        <v>209</v>
      </c>
      <c r="C19" s="196">
        <v>4865125</v>
      </c>
      <c r="D19" s="200" t="s">
        <v>13</v>
      </c>
      <c r="E19" s="316" t="s">
        <v>361</v>
      </c>
      <c r="F19" s="201">
        <v>100</v>
      </c>
      <c r="G19" s="448">
        <v>7124</v>
      </c>
      <c r="H19" s="449">
        <v>7124</v>
      </c>
      <c r="I19" s="638">
        <f t="shared" si="6"/>
        <v>0</v>
      </c>
      <c r="J19" s="638">
        <f t="shared" si="1"/>
        <v>0</v>
      </c>
      <c r="K19" s="638">
        <f t="shared" si="2"/>
        <v>0</v>
      </c>
      <c r="L19" s="448">
        <v>437173</v>
      </c>
      <c r="M19" s="449">
        <v>426720</v>
      </c>
      <c r="N19" s="625">
        <f t="shared" si="7"/>
        <v>10453</v>
      </c>
      <c r="O19" s="625">
        <f t="shared" si="4"/>
        <v>1045300</v>
      </c>
      <c r="P19" s="625">
        <f t="shared" si="5"/>
        <v>1.0453</v>
      </c>
      <c r="Q19" s="184"/>
    </row>
    <row r="20" spans="1:17" ht="18" customHeight="1">
      <c r="A20" s="194">
        <v>11</v>
      </c>
      <c r="B20" s="198" t="s">
        <v>210</v>
      </c>
      <c r="C20" s="196">
        <v>4865126</v>
      </c>
      <c r="D20" s="200" t="s">
        <v>13</v>
      </c>
      <c r="E20" s="316" t="s">
        <v>361</v>
      </c>
      <c r="F20" s="201">
        <v>100</v>
      </c>
      <c r="G20" s="448">
        <v>11134</v>
      </c>
      <c r="H20" s="449">
        <v>11134</v>
      </c>
      <c r="I20" s="638">
        <f t="shared" si="6"/>
        <v>0</v>
      </c>
      <c r="J20" s="638">
        <f t="shared" si="1"/>
        <v>0</v>
      </c>
      <c r="K20" s="638">
        <f t="shared" si="2"/>
        <v>0</v>
      </c>
      <c r="L20" s="448">
        <v>234940</v>
      </c>
      <c r="M20" s="449">
        <v>230424</v>
      </c>
      <c r="N20" s="625">
        <f t="shared" si="7"/>
        <v>4516</v>
      </c>
      <c r="O20" s="625">
        <f t="shared" si="4"/>
        <v>451600</v>
      </c>
      <c r="P20" s="625">
        <f t="shared" si="5"/>
        <v>0.4516</v>
      </c>
      <c r="Q20" s="184"/>
    </row>
    <row r="21" spans="1:17" ht="18" customHeight="1">
      <c r="A21" s="194">
        <v>12</v>
      </c>
      <c r="B21" s="195" t="s">
        <v>211</v>
      </c>
      <c r="C21" s="196">
        <v>4865127</v>
      </c>
      <c r="D21" s="200" t="s">
        <v>13</v>
      </c>
      <c r="E21" s="316" t="s">
        <v>361</v>
      </c>
      <c r="F21" s="201">
        <v>100</v>
      </c>
      <c r="G21" s="448">
        <v>5320</v>
      </c>
      <c r="H21" s="449">
        <v>5319</v>
      </c>
      <c r="I21" s="638">
        <f t="shared" si="6"/>
        <v>1</v>
      </c>
      <c r="J21" s="638">
        <f t="shared" si="1"/>
        <v>100</v>
      </c>
      <c r="K21" s="638">
        <f t="shared" si="2"/>
        <v>0.0001</v>
      </c>
      <c r="L21" s="448">
        <v>313832</v>
      </c>
      <c r="M21" s="449">
        <v>302030</v>
      </c>
      <c r="N21" s="625">
        <f t="shared" si="7"/>
        <v>11802</v>
      </c>
      <c r="O21" s="625">
        <f t="shared" si="4"/>
        <v>1180200</v>
      </c>
      <c r="P21" s="625">
        <f t="shared" si="5"/>
        <v>1.1802</v>
      </c>
      <c r="Q21" s="184"/>
    </row>
    <row r="22" spans="1:17" ht="18" customHeight="1">
      <c r="A22" s="194">
        <v>13</v>
      </c>
      <c r="B22" s="195" t="s">
        <v>212</v>
      </c>
      <c r="C22" s="196">
        <v>4865128</v>
      </c>
      <c r="D22" s="200" t="s">
        <v>13</v>
      </c>
      <c r="E22" s="316" t="s">
        <v>361</v>
      </c>
      <c r="F22" s="201">
        <v>100</v>
      </c>
      <c r="G22" s="448">
        <v>998700</v>
      </c>
      <c r="H22" s="449">
        <v>998700</v>
      </c>
      <c r="I22" s="638">
        <f t="shared" si="6"/>
        <v>0</v>
      </c>
      <c r="J22" s="638">
        <f t="shared" si="1"/>
        <v>0</v>
      </c>
      <c r="K22" s="638">
        <f t="shared" si="2"/>
        <v>0</v>
      </c>
      <c r="L22" s="448">
        <v>246813</v>
      </c>
      <c r="M22" s="449">
        <v>240239</v>
      </c>
      <c r="N22" s="625">
        <f t="shared" si="7"/>
        <v>6574</v>
      </c>
      <c r="O22" s="625">
        <f t="shared" si="4"/>
        <v>657400</v>
      </c>
      <c r="P22" s="625">
        <f t="shared" si="5"/>
        <v>0.6574</v>
      </c>
      <c r="Q22" s="184"/>
    </row>
    <row r="23" spans="1:17" ht="18" customHeight="1">
      <c r="A23" s="194">
        <v>14</v>
      </c>
      <c r="B23" s="195" t="s">
        <v>213</v>
      </c>
      <c r="C23" s="196">
        <v>4865129</v>
      </c>
      <c r="D23" s="197" t="s">
        <v>13</v>
      </c>
      <c r="E23" s="316" t="s">
        <v>361</v>
      </c>
      <c r="F23" s="201">
        <v>100</v>
      </c>
      <c r="G23" s="448">
        <v>265</v>
      </c>
      <c r="H23" s="449">
        <v>259</v>
      </c>
      <c r="I23" s="638">
        <f t="shared" si="6"/>
        <v>6</v>
      </c>
      <c r="J23" s="638">
        <f t="shared" si="1"/>
        <v>600</v>
      </c>
      <c r="K23" s="638">
        <f t="shared" si="2"/>
        <v>0.0006</v>
      </c>
      <c r="L23" s="448">
        <v>143954</v>
      </c>
      <c r="M23" s="449">
        <v>136021</v>
      </c>
      <c r="N23" s="625">
        <f t="shared" si="7"/>
        <v>7933</v>
      </c>
      <c r="O23" s="625">
        <f t="shared" si="4"/>
        <v>793300</v>
      </c>
      <c r="P23" s="625">
        <f t="shared" si="5"/>
        <v>0.7933</v>
      </c>
      <c r="Q23" s="184"/>
    </row>
    <row r="24" spans="1:17" ht="18" customHeight="1">
      <c r="A24" s="194">
        <v>15</v>
      </c>
      <c r="B24" s="195" t="s">
        <v>214</v>
      </c>
      <c r="C24" s="196">
        <v>4865130</v>
      </c>
      <c r="D24" s="200" t="s">
        <v>13</v>
      </c>
      <c r="E24" s="316" t="s">
        <v>361</v>
      </c>
      <c r="F24" s="201">
        <v>100</v>
      </c>
      <c r="G24" s="448">
        <v>12999</v>
      </c>
      <c r="H24" s="449">
        <v>12999</v>
      </c>
      <c r="I24" s="638">
        <f t="shared" si="6"/>
        <v>0</v>
      </c>
      <c r="J24" s="638">
        <f t="shared" si="1"/>
        <v>0</v>
      </c>
      <c r="K24" s="638">
        <f t="shared" si="2"/>
        <v>0</v>
      </c>
      <c r="L24" s="448">
        <v>213089</v>
      </c>
      <c r="M24" s="449">
        <v>205362</v>
      </c>
      <c r="N24" s="625">
        <f t="shared" si="7"/>
        <v>7727</v>
      </c>
      <c r="O24" s="625">
        <f t="shared" si="4"/>
        <v>772700</v>
      </c>
      <c r="P24" s="625">
        <f t="shared" si="5"/>
        <v>0.7727</v>
      </c>
      <c r="Q24" s="184"/>
    </row>
    <row r="25" spans="1:17" ht="18" customHeight="1">
      <c r="A25" s="194">
        <v>16</v>
      </c>
      <c r="B25" s="195" t="s">
        <v>215</v>
      </c>
      <c r="C25" s="196">
        <v>4865131</v>
      </c>
      <c r="D25" s="200" t="s">
        <v>13</v>
      </c>
      <c r="E25" s="316" t="s">
        <v>361</v>
      </c>
      <c r="F25" s="201">
        <v>100</v>
      </c>
      <c r="G25" s="448">
        <v>13556</v>
      </c>
      <c r="H25" s="449">
        <v>13531</v>
      </c>
      <c r="I25" s="638">
        <f t="shared" si="6"/>
        <v>25</v>
      </c>
      <c r="J25" s="638">
        <f t="shared" si="1"/>
        <v>2500</v>
      </c>
      <c r="K25" s="638">
        <f t="shared" si="2"/>
        <v>0.0025</v>
      </c>
      <c r="L25" s="448">
        <v>250585</v>
      </c>
      <c r="M25" s="449">
        <v>241248</v>
      </c>
      <c r="N25" s="625">
        <f t="shared" si="7"/>
        <v>9337</v>
      </c>
      <c r="O25" s="625">
        <f t="shared" si="4"/>
        <v>933700</v>
      </c>
      <c r="P25" s="625">
        <f t="shared" si="5"/>
        <v>0.9337</v>
      </c>
      <c r="Q25" s="184"/>
    </row>
    <row r="26" spans="1:17" ht="18" customHeight="1">
      <c r="A26" s="194"/>
      <c r="B26" s="203" t="s">
        <v>216</v>
      </c>
      <c r="C26" s="196"/>
      <c r="D26" s="200"/>
      <c r="E26" s="316"/>
      <c r="F26" s="201"/>
      <c r="G26" s="133"/>
      <c r="H26" s="539"/>
      <c r="I26" s="638"/>
      <c r="J26" s="638"/>
      <c r="K26" s="638"/>
      <c r="L26" s="542"/>
      <c r="M26" s="81"/>
      <c r="N26" s="625"/>
      <c r="O26" s="625"/>
      <c r="P26" s="625"/>
      <c r="Q26" s="184"/>
    </row>
    <row r="27" spans="1:17" ht="18" customHeight="1">
      <c r="A27" s="194">
        <v>17</v>
      </c>
      <c r="B27" s="195" t="s">
        <v>217</v>
      </c>
      <c r="C27" s="196">
        <v>4865037</v>
      </c>
      <c r="D27" s="200" t="s">
        <v>13</v>
      </c>
      <c r="E27" s="316" t="s">
        <v>361</v>
      </c>
      <c r="F27" s="201">
        <v>1100</v>
      </c>
      <c r="G27" s="448">
        <v>0</v>
      </c>
      <c r="H27" s="449">
        <v>0</v>
      </c>
      <c r="I27" s="638">
        <f>G27-H27</f>
        <v>0</v>
      </c>
      <c r="J27" s="638">
        <f t="shared" si="1"/>
        <v>0</v>
      </c>
      <c r="K27" s="638">
        <f t="shared" si="2"/>
        <v>0</v>
      </c>
      <c r="L27" s="448">
        <v>59485</v>
      </c>
      <c r="M27" s="449">
        <v>59540</v>
      </c>
      <c r="N27" s="625">
        <f>L27-M27</f>
        <v>-55</v>
      </c>
      <c r="O27" s="625">
        <f t="shared" si="4"/>
        <v>-60500</v>
      </c>
      <c r="P27" s="625">
        <f t="shared" si="5"/>
        <v>-0.0605</v>
      </c>
      <c r="Q27" s="184"/>
    </row>
    <row r="28" spans="1:17" ht="18" customHeight="1">
      <c r="A28" s="194">
        <v>18</v>
      </c>
      <c r="B28" s="195" t="s">
        <v>218</v>
      </c>
      <c r="C28" s="196">
        <v>4865038</v>
      </c>
      <c r="D28" s="200" t="s">
        <v>13</v>
      </c>
      <c r="E28" s="316" t="s">
        <v>361</v>
      </c>
      <c r="F28" s="201">
        <v>1000</v>
      </c>
      <c r="G28" s="448">
        <v>4826</v>
      </c>
      <c r="H28" s="449">
        <v>4826</v>
      </c>
      <c r="I28" s="638">
        <f>G28-H28</f>
        <v>0</v>
      </c>
      <c r="J28" s="638">
        <f t="shared" si="1"/>
        <v>0</v>
      </c>
      <c r="K28" s="638">
        <f t="shared" si="2"/>
        <v>0</v>
      </c>
      <c r="L28" s="448">
        <v>36532</v>
      </c>
      <c r="M28" s="449">
        <v>36471</v>
      </c>
      <c r="N28" s="625">
        <f>L28-M28</f>
        <v>61</v>
      </c>
      <c r="O28" s="625">
        <f t="shared" si="4"/>
        <v>61000</v>
      </c>
      <c r="P28" s="625">
        <f t="shared" si="5"/>
        <v>0.061</v>
      </c>
      <c r="Q28" s="184"/>
    </row>
    <row r="29" spans="1:17" ht="18" customHeight="1">
      <c r="A29" s="194">
        <v>19</v>
      </c>
      <c r="B29" s="195" t="s">
        <v>219</v>
      </c>
      <c r="C29" s="196">
        <v>4865039</v>
      </c>
      <c r="D29" s="200" t="s">
        <v>13</v>
      </c>
      <c r="E29" s="316" t="s">
        <v>361</v>
      </c>
      <c r="F29" s="201">
        <v>1100</v>
      </c>
      <c r="G29" s="448">
        <v>0</v>
      </c>
      <c r="H29" s="449">
        <v>0</v>
      </c>
      <c r="I29" s="638">
        <f>G29-H29</f>
        <v>0</v>
      </c>
      <c r="J29" s="638">
        <f t="shared" si="1"/>
        <v>0</v>
      </c>
      <c r="K29" s="638">
        <f t="shared" si="2"/>
        <v>0</v>
      </c>
      <c r="L29" s="448">
        <v>134121</v>
      </c>
      <c r="M29" s="449">
        <v>132218</v>
      </c>
      <c r="N29" s="625">
        <f>L29-M29</f>
        <v>1903</v>
      </c>
      <c r="O29" s="625">
        <f t="shared" si="4"/>
        <v>2093300</v>
      </c>
      <c r="P29" s="625">
        <f t="shared" si="5"/>
        <v>2.0933</v>
      </c>
      <c r="Q29" s="184"/>
    </row>
    <row r="30" spans="1:17" ht="18" customHeight="1">
      <c r="A30" s="194">
        <v>20</v>
      </c>
      <c r="B30" s="198" t="s">
        <v>220</v>
      </c>
      <c r="C30" s="196">
        <v>4865040</v>
      </c>
      <c r="D30" s="200" t="s">
        <v>13</v>
      </c>
      <c r="E30" s="316" t="s">
        <v>361</v>
      </c>
      <c r="F30" s="201">
        <v>1000</v>
      </c>
      <c r="G30" s="448">
        <v>9194</v>
      </c>
      <c r="H30" s="449">
        <v>9189</v>
      </c>
      <c r="I30" s="638">
        <f>G30-H30</f>
        <v>5</v>
      </c>
      <c r="J30" s="638">
        <f t="shared" si="1"/>
        <v>5000</v>
      </c>
      <c r="K30" s="638">
        <f t="shared" si="2"/>
        <v>0.005</v>
      </c>
      <c r="L30" s="448">
        <v>48759</v>
      </c>
      <c r="M30" s="449">
        <v>48402</v>
      </c>
      <c r="N30" s="625">
        <f>L30-M30</f>
        <v>357</v>
      </c>
      <c r="O30" s="625">
        <f t="shared" si="4"/>
        <v>357000</v>
      </c>
      <c r="P30" s="625">
        <f t="shared" si="5"/>
        <v>0.357</v>
      </c>
      <c r="Q30" s="184"/>
    </row>
    <row r="31" spans="1:17" ht="18" customHeight="1">
      <c r="A31" s="194"/>
      <c r="B31" s="203"/>
      <c r="C31" s="196"/>
      <c r="D31" s="200"/>
      <c r="E31" s="316"/>
      <c r="F31" s="201"/>
      <c r="G31" s="133"/>
      <c r="H31" s="81"/>
      <c r="I31" s="637"/>
      <c r="J31" s="637"/>
      <c r="K31" s="639">
        <f>SUM(K27:K30)</f>
        <v>0.005</v>
      </c>
      <c r="L31" s="224"/>
      <c r="M31" s="81"/>
      <c r="N31" s="625"/>
      <c r="O31" s="625"/>
      <c r="P31" s="692">
        <f>SUM(P27:P30)</f>
        <v>2.4508</v>
      </c>
      <c r="Q31" s="184"/>
    </row>
    <row r="32" spans="1:17" ht="18" customHeight="1">
      <c r="A32" s="194"/>
      <c r="B32" s="202" t="s">
        <v>122</v>
      </c>
      <c r="C32" s="196"/>
      <c r="D32" s="197"/>
      <c r="E32" s="316"/>
      <c r="F32" s="201"/>
      <c r="G32" s="133"/>
      <c r="H32" s="81"/>
      <c r="I32" s="637"/>
      <c r="J32" s="637"/>
      <c r="K32" s="637"/>
      <c r="L32" s="224"/>
      <c r="M32" s="81"/>
      <c r="N32" s="625"/>
      <c r="O32" s="625"/>
      <c r="P32" s="625"/>
      <c r="Q32" s="184"/>
    </row>
    <row r="33" spans="1:17" ht="18" customHeight="1">
      <c r="A33" s="194">
        <v>21</v>
      </c>
      <c r="B33" s="195" t="s">
        <v>189</v>
      </c>
      <c r="C33" s="196">
        <v>4864845</v>
      </c>
      <c r="D33" s="200" t="s">
        <v>13</v>
      </c>
      <c r="E33" s="316" t="s">
        <v>361</v>
      </c>
      <c r="F33" s="201">
        <v>1000</v>
      </c>
      <c r="G33" s="448">
        <v>633</v>
      </c>
      <c r="H33" s="449">
        <v>636</v>
      </c>
      <c r="I33" s="637">
        <f>G33-H33</f>
        <v>-3</v>
      </c>
      <c r="J33" s="637">
        <f t="shared" si="1"/>
        <v>-3000</v>
      </c>
      <c r="K33" s="637">
        <f t="shared" si="2"/>
        <v>-0.003</v>
      </c>
      <c r="L33" s="448">
        <v>72582</v>
      </c>
      <c r="M33" s="449">
        <v>72589</v>
      </c>
      <c r="N33" s="625">
        <f>L33-M33</f>
        <v>-7</v>
      </c>
      <c r="O33" s="625">
        <f t="shared" si="4"/>
        <v>-7000</v>
      </c>
      <c r="P33" s="625">
        <f t="shared" si="5"/>
        <v>-0.007</v>
      </c>
      <c r="Q33" s="717"/>
    </row>
    <row r="34" spans="1:17" ht="18" customHeight="1">
      <c r="A34" s="194">
        <v>22</v>
      </c>
      <c r="B34" s="195" t="s">
        <v>190</v>
      </c>
      <c r="C34" s="196">
        <v>4864852</v>
      </c>
      <c r="D34" s="200" t="s">
        <v>13</v>
      </c>
      <c r="E34" s="316" t="s">
        <v>361</v>
      </c>
      <c r="F34" s="201">
        <v>1000</v>
      </c>
      <c r="G34" s="448">
        <v>7445</v>
      </c>
      <c r="H34" s="449">
        <v>7453</v>
      </c>
      <c r="I34" s="637">
        <f>G34-H34</f>
        <v>-8</v>
      </c>
      <c r="J34" s="637">
        <f t="shared" si="1"/>
        <v>-8000</v>
      </c>
      <c r="K34" s="637">
        <f t="shared" si="2"/>
        <v>-0.008</v>
      </c>
      <c r="L34" s="448">
        <v>2185</v>
      </c>
      <c r="M34" s="449">
        <v>2118</v>
      </c>
      <c r="N34" s="625">
        <f>L34-M34</f>
        <v>67</v>
      </c>
      <c r="O34" s="625">
        <f t="shared" si="4"/>
        <v>67000</v>
      </c>
      <c r="P34" s="625">
        <f t="shared" si="5"/>
        <v>0.067</v>
      </c>
      <c r="Q34" s="184"/>
    </row>
    <row r="35" spans="1:17" ht="18" customHeight="1">
      <c r="A35" s="194">
        <v>23</v>
      </c>
      <c r="B35" s="198" t="s">
        <v>191</v>
      </c>
      <c r="C35" s="196">
        <v>4865142</v>
      </c>
      <c r="D35" s="200" t="s">
        <v>13</v>
      </c>
      <c r="E35" s="316" t="s">
        <v>361</v>
      </c>
      <c r="F35" s="201">
        <v>100</v>
      </c>
      <c r="G35" s="448">
        <v>849211</v>
      </c>
      <c r="H35" s="449">
        <v>848169</v>
      </c>
      <c r="I35" s="637">
        <f>G35-H35</f>
        <v>1042</v>
      </c>
      <c r="J35" s="637">
        <f t="shared" si="1"/>
        <v>104200</v>
      </c>
      <c r="K35" s="637">
        <f t="shared" si="2"/>
        <v>0.1042</v>
      </c>
      <c r="L35" s="448">
        <v>51235</v>
      </c>
      <c r="M35" s="449">
        <v>46552</v>
      </c>
      <c r="N35" s="625">
        <f>L35-M35</f>
        <v>4683</v>
      </c>
      <c r="O35" s="625">
        <f t="shared" si="4"/>
        <v>468300</v>
      </c>
      <c r="P35" s="625">
        <f t="shared" si="5"/>
        <v>0.4683</v>
      </c>
      <c r="Q35" s="184"/>
    </row>
    <row r="36" spans="1:17" ht="18" customHeight="1">
      <c r="A36" s="194">
        <v>24</v>
      </c>
      <c r="B36" s="203" t="s">
        <v>195</v>
      </c>
      <c r="C36" s="196"/>
      <c r="D36" s="200"/>
      <c r="E36" s="316"/>
      <c r="F36" s="201"/>
      <c r="G36" s="133"/>
      <c r="H36" s="81"/>
      <c r="I36" s="637"/>
      <c r="J36" s="637"/>
      <c r="K36" s="637"/>
      <c r="L36" s="224"/>
      <c r="M36" s="81"/>
      <c r="N36" s="625"/>
      <c r="O36" s="625"/>
      <c r="P36" s="625"/>
      <c r="Q36" s="184"/>
    </row>
    <row r="37" spans="1:17" ht="18" customHeight="1">
      <c r="A37" s="739">
        <v>25</v>
      </c>
      <c r="B37" s="736" t="s">
        <v>381</v>
      </c>
      <c r="C37" s="737">
        <v>4865123</v>
      </c>
      <c r="D37" s="727" t="s">
        <v>13</v>
      </c>
      <c r="E37" s="740" t="s">
        <v>14</v>
      </c>
      <c r="F37" s="741">
        <v>100</v>
      </c>
      <c r="G37" s="448">
        <v>55961</v>
      </c>
      <c r="H37" s="449">
        <v>53940</v>
      </c>
      <c r="I37" s="638">
        <f>G37-H37</f>
        <v>2021</v>
      </c>
      <c r="J37" s="638">
        <f>$F37*I37</f>
        <v>202100</v>
      </c>
      <c r="K37" s="638">
        <f>J37/1000000</f>
        <v>0.2021</v>
      </c>
      <c r="L37" s="448">
        <v>13923</v>
      </c>
      <c r="M37" s="449">
        <v>12599</v>
      </c>
      <c r="N37" s="625">
        <f>L37-M37</f>
        <v>1324</v>
      </c>
      <c r="O37" s="625">
        <f>$F37*N37</f>
        <v>132400</v>
      </c>
      <c r="P37" s="625">
        <f>O37/1000000</f>
        <v>0.1324</v>
      </c>
      <c r="Q37" s="565" t="s">
        <v>416</v>
      </c>
    </row>
    <row r="38" spans="1:17" ht="18" customHeight="1">
      <c r="A38" s="194">
        <v>26</v>
      </c>
      <c r="B38" s="195" t="s">
        <v>222</v>
      </c>
      <c r="C38" s="196">
        <v>4865132</v>
      </c>
      <c r="D38" s="200" t="s">
        <v>13</v>
      </c>
      <c r="E38" s="316" t="s">
        <v>361</v>
      </c>
      <c r="F38" s="201">
        <v>100</v>
      </c>
      <c r="G38" s="448">
        <v>36580</v>
      </c>
      <c r="H38" s="449">
        <v>36266</v>
      </c>
      <c r="I38" s="638">
        <f>G38-H38</f>
        <v>314</v>
      </c>
      <c r="J38" s="638">
        <f t="shared" si="1"/>
        <v>31400</v>
      </c>
      <c r="K38" s="638">
        <f t="shared" si="2"/>
        <v>0.0314</v>
      </c>
      <c r="L38" s="448">
        <v>659261</v>
      </c>
      <c r="M38" s="449">
        <v>648527</v>
      </c>
      <c r="N38" s="625">
        <f>L38-M38</f>
        <v>10734</v>
      </c>
      <c r="O38" s="625">
        <f t="shared" si="4"/>
        <v>1073400</v>
      </c>
      <c r="P38" s="625">
        <f t="shared" si="5"/>
        <v>1.0734</v>
      </c>
      <c r="Q38" s="184"/>
    </row>
    <row r="39" spans="1:17" ht="18" customHeight="1" thickBot="1">
      <c r="A39" s="194">
        <v>27</v>
      </c>
      <c r="B39" s="215" t="s">
        <v>223</v>
      </c>
      <c r="C39" s="207">
        <v>4864803</v>
      </c>
      <c r="D39" s="209" t="s">
        <v>13</v>
      </c>
      <c r="E39" s="206" t="s">
        <v>361</v>
      </c>
      <c r="F39" s="216">
        <v>100</v>
      </c>
      <c r="G39" s="453">
        <v>111299</v>
      </c>
      <c r="H39" s="454">
        <v>111299</v>
      </c>
      <c r="I39" s="640">
        <f>G39-H39</f>
        <v>0</v>
      </c>
      <c r="J39" s="640">
        <f t="shared" si="1"/>
        <v>0</v>
      </c>
      <c r="K39" s="640">
        <f t="shared" si="2"/>
        <v>0</v>
      </c>
      <c r="L39" s="448">
        <v>231508</v>
      </c>
      <c r="M39" s="454">
        <v>231508</v>
      </c>
      <c r="N39" s="635">
        <f>L39-M39</f>
        <v>0</v>
      </c>
      <c r="O39" s="635">
        <f t="shared" si="4"/>
        <v>0</v>
      </c>
      <c r="P39" s="668">
        <f t="shared" si="5"/>
        <v>0</v>
      </c>
      <c r="Q39" s="185"/>
    </row>
    <row r="40" spans="1:17" ht="18" customHeight="1" thickTop="1">
      <c r="A40" s="193"/>
      <c r="B40" s="195"/>
      <c r="C40" s="196"/>
      <c r="D40" s="197"/>
      <c r="E40" s="316"/>
      <c r="F40" s="196"/>
      <c r="G40" s="196"/>
      <c r="H40" s="81"/>
      <c r="I40" s="81"/>
      <c r="J40" s="81"/>
      <c r="K40" s="81"/>
      <c r="L40" s="541"/>
      <c r="M40" s="81"/>
      <c r="N40" s="81"/>
      <c r="O40" s="81"/>
      <c r="P40" s="81"/>
      <c r="Q40" s="27"/>
    </row>
    <row r="41" spans="1:17" ht="21" customHeight="1" thickBot="1">
      <c r="A41" s="220"/>
      <c r="B41" s="549"/>
      <c r="C41" s="207"/>
      <c r="D41" s="209"/>
      <c r="E41" s="206"/>
      <c r="F41" s="207"/>
      <c r="G41" s="207"/>
      <c r="H41" s="91"/>
      <c r="I41" s="91"/>
      <c r="J41" s="91"/>
      <c r="K41" s="91"/>
      <c r="L41" s="91"/>
      <c r="M41" s="91"/>
      <c r="N41" s="91"/>
      <c r="O41" s="91"/>
      <c r="P41" s="91"/>
      <c r="Q41" s="223" t="str">
        <f>NDPL!Q1</f>
        <v>JUNE-2012</v>
      </c>
    </row>
    <row r="42" spans="1:17" ht="21.75" customHeight="1" thickTop="1">
      <c r="A42" s="191"/>
      <c r="B42" s="553" t="s">
        <v>363</v>
      </c>
      <c r="C42" s="196"/>
      <c r="D42" s="197"/>
      <c r="E42" s="316"/>
      <c r="F42" s="196"/>
      <c r="G42" s="554"/>
      <c r="H42" s="81"/>
      <c r="I42" s="81"/>
      <c r="J42" s="81"/>
      <c r="K42" s="81"/>
      <c r="L42" s="554"/>
      <c r="M42" s="81"/>
      <c r="N42" s="81"/>
      <c r="O42" s="81"/>
      <c r="P42" s="555"/>
      <c r="Q42" s="556"/>
    </row>
    <row r="43" spans="1:17" ht="21" customHeight="1">
      <c r="A43" s="194"/>
      <c r="B43" s="734" t="s">
        <v>411</v>
      </c>
      <c r="C43" s="196"/>
      <c r="D43" s="197"/>
      <c r="E43" s="316"/>
      <c r="F43" s="196"/>
      <c r="G43" s="133"/>
      <c r="H43" s="81"/>
      <c r="I43" s="81"/>
      <c r="J43" s="81"/>
      <c r="K43" s="81"/>
      <c r="L43" s="133"/>
      <c r="M43" s="81"/>
      <c r="N43" s="81"/>
      <c r="O43" s="81"/>
      <c r="P43" s="81"/>
      <c r="Q43" s="735"/>
    </row>
    <row r="44" spans="1:17" ht="33.75" customHeight="1">
      <c r="A44" s="194">
        <v>28</v>
      </c>
      <c r="B44" s="736" t="s">
        <v>412</v>
      </c>
      <c r="C44" s="737">
        <v>5128418</v>
      </c>
      <c r="D44" s="727" t="s">
        <v>13</v>
      </c>
      <c r="E44" s="728" t="s">
        <v>361</v>
      </c>
      <c r="F44" s="737">
        <v>-1000</v>
      </c>
      <c r="G44" s="448">
        <v>1000001</v>
      </c>
      <c r="H44" s="449">
        <v>999999</v>
      </c>
      <c r="I44" s="625">
        <f>G44-H44</f>
        <v>2</v>
      </c>
      <c r="J44" s="625">
        <f t="shared" si="1"/>
        <v>-2000</v>
      </c>
      <c r="K44" s="625">
        <f t="shared" si="2"/>
        <v>-0.002</v>
      </c>
      <c r="L44" s="448">
        <v>2</v>
      </c>
      <c r="M44" s="449">
        <v>0</v>
      </c>
      <c r="N44" s="625">
        <f>L44-M44</f>
        <v>2</v>
      </c>
      <c r="O44" s="625">
        <f t="shared" si="4"/>
        <v>-2000</v>
      </c>
      <c r="P44" s="625">
        <f t="shared" si="5"/>
        <v>-0.002</v>
      </c>
      <c r="Q44" s="738" t="s">
        <v>420</v>
      </c>
    </row>
    <row r="45" spans="1:17" ht="18.75" customHeight="1">
      <c r="A45" s="194">
        <v>28</v>
      </c>
      <c r="B45" s="736" t="s">
        <v>412</v>
      </c>
      <c r="C45" s="737">
        <v>5128418</v>
      </c>
      <c r="D45" s="727" t="s">
        <v>13</v>
      </c>
      <c r="E45" s="728" t="s">
        <v>361</v>
      </c>
      <c r="F45" s="737">
        <v>1000</v>
      </c>
      <c r="G45" s="448">
        <v>999993</v>
      </c>
      <c r="H45" s="449">
        <v>1000001</v>
      </c>
      <c r="I45" s="625">
        <f>G45-H45</f>
        <v>-8</v>
      </c>
      <c r="J45" s="625">
        <f t="shared" si="1"/>
        <v>-8000</v>
      </c>
      <c r="K45" s="625">
        <f t="shared" si="2"/>
        <v>-0.008</v>
      </c>
      <c r="L45" s="448">
        <v>999974</v>
      </c>
      <c r="M45" s="449">
        <v>1000002</v>
      </c>
      <c r="N45" s="625">
        <f>L45-M45</f>
        <v>-28</v>
      </c>
      <c r="O45" s="625">
        <f t="shared" si="4"/>
        <v>-28000</v>
      </c>
      <c r="P45" s="625">
        <f t="shared" si="5"/>
        <v>-0.028</v>
      </c>
      <c r="Q45" s="738" t="s">
        <v>421</v>
      </c>
    </row>
    <row r="46" spans="1:17" ht="18" customHeight="1">
      <c r="A46" s="194"/>
      <c r="B46" s="202" t="s">
        <v>198</v>
      </c>
      <c r="C46" s="196"/>
      <c r="D46" s="197"/>
      <c r="E46" s="316"/>
      <c r="F46" s="201"/>
      <c r="G46" s="133"/>
      <c r="H46" s="81"/>
      <c r="I46" s="81"/>
      <c r="J46" s="81"/>
      <c r="K46" s="81"/>
      <c r="L46" s="224"/>
      <c r="M46" s="81"/>
      <c r="N46" s="81"/>
      <c r="O46" s="81"/>
      <c r="P46" s="81"/>
      <c r="Q46" s="184"/>
    </row>
    <row r="47" spans="1:17" ht="25.5">
      <c r="A47" s="194">
        <v>29</v>
      </c>
      <c r="B47" s="204" t="s">
        <v>224</v>
      </c>
      <c r="C47" s="196">
        <v>4865133</v>
      </c>
      <c r="D47" s="200" t="s">
        <v>13</v>
      </c>
      <c r="E47" s="316" t="s">
        <v>361</v>
      </c>
      <c r="F47" s="201">
        <v>100</v>
      </c>
      <c r="G47" s="448">
        <v>224684</v>
      </c>
      <c r="H47" s="449">
        <v>223588</v>
      </c>
      <c r="I47" s="625">
        <f>G47-H47</f>
        <v>1096</v>
      </c>
      <c r="J47" s="625">
        <f t="shared" si="1"/>
        <v>109600</v>
      </c>
      <c r="K47" s="625">
        <f t="shared" si="2"/>
        <v>0.1096</v>
      </c>
      <c r="L47" s="448">
        <v>37557</v>
      </c>
      <c r="M47" s="449">
        <v>36323</v>
      </c>
      <c r="N47" s="625">
        <f>L47-M47</f>
        <v>1234</v>
      </c>
      <c r="O47" s="625">
        <f t="shared" si="4"/>
        <v>123400</v>
      </c>
      <c r="P47" s="625">
        <f t="shared" si="5"/>
        <v>0.1234</v>
      </c>
      <c r="Q47" s="184"/>
    </row>
    <row r="48" spans="1:17" ht="18" customHeight="1">
      <c r="A48" s="194"/>
      <c r="B48" s="202" t="s">
        <v>200</v>
      </c>
      <c r="C48" s="196"/>
      <c r="D48" s="200"/>
      <c r="E48" s="316"/>
      <c r="F48" s="201"/>
      <c r="G48" s="133"/>
      <c r="H48" s="81"/>
      <c r="I48" s="625"/>
      <c r="J48" s="625"/>
      <c r="K48" s="625"/>
      <c r="L48" s="224"/>
      <c r="M48" s="81"/>
      <c r="N48" s="625"/>
      <c r="O48" s="625"/>
      <c r="P48" s="625"/>
      <c r="Q48" s="184"/>
    </row>
    <row r="49" spans="1:17" ht="18" customHeight="1">
      <c r="A49" s="194">
        <v>30</v>
      </c>
      <c r="B49" s="195" t="s">
        <v>184</v>
      </c>
      <c r="C49" s="196">
        <v>4865076</v>
      </c>
      <c r="D49" s="200" t="s">
        <v>13</v>
      </c>
      <c r="E49" s="316" t="s">
        <v>361</v>
      </c>
      <c r="F49" s="201">
        <v>100</v>
      </c>
      <c r="G49" s="448">
        <v>885</v>
      </c>
      <c r="H49" s="449">
        <v>867</v>
      </c>
      <c r="I49" s="625">
        <f>G49-H49</f>
        <v>18</v>
      </c>
      <c r="J49" s="625">
        <f t="shared" si="1"/>
        <v>1800</v>
      </c>
      <c r="K49" s="625">
        <f t="shared" si="2"/>
        <v>0.0018</v>
      </c>
      <c r="L49" s="448">
        <v>14079</v>
      </c>
      <c r="M49" s="449">
        <v>13619</v>
      </c>
      <c r="N49" s="625">
        <f>L49-M49</f>
        <v>460</v>
      </c>
      <c r="O49" s="625">
        <f t="shared" si="4"/>
        <v>46000</v>
      </c>
      <c r="P49" s="625">
        <f t="shared" si="5"/>
        <v>0.046</v>
      </c>
      <c r="Q49" s="184"/>
    </row>
    <row r="50" spans="1:17" ht="18" customHeight="1">
      <c r="A50" s="194">
        <v>31</v>
      </c>
      <c r="B50" s="198" t="s">
        <v>201</v>
      </c>
      <c r="C50" s="196">
        <v>4865077</v>
      </c>
      <c r="D50" s="200" t="s">
        <v>13</v>
      </c>
      <c r="E50" s="316" t="s">
        <v>361</v>
      </c>
      <c r="F50" s="201">
        <v>100</v>
      </c>
      <c r="G50" s="133"/>
      <c r="H50" s="81"/>
      <c r="I50" s="625">
        <f>G50-H50</f>
        <v>0</v>
      </c>
      <c r="J50" s="625">
        <f t="shared" si="1"/>
        <v>0</v>
      </c>
      <c r="K50" s="625">
        <f t="shared" si="2"/>
        <v>0</v>
      </c>
      <c r="L50" s="542"/>
      <c r="M50" s="81"/>
      <c r="N50" s="625">
        <f>L50-M50</f>
        <v>0</v>
      </c>
      <c r="O50" s="625">
        <f t="shared" si="4"/>
        <v>0</v>
      </c>
      <c r="P50" s="625">
        <f t="shared" si="5"/>
        <v>0</v>
      </c>
      <c r="Q50" s="184"/>
    </row>
    <row r="51" spans="1:17" ht="18" customHeight="1">
      <c r="A51" s="194"/>
      <c r="B51" s="202" t="s">
        <v>174</v>
      </c>
      <c r="C51" s="196"/>
      <c r="D51" s="200"/>
      <c r="E51" s="316"/>
      <c r="F51" s="201"/>
      <c r="G51" s="133"/>
      <c r="H51" s="81"/>
      <c r="I51" s="625"/>
      <c r="J51" s="625"/>
      <c r="K51" s="625"/>
      <c r="L51" s="224"/>
      <c r="M51" s="81"/>
      <c r="N51" s="625"/>
      <c r="O51" s="625"/>
      <c r="P51" s="625"/>
      <c r="Q51" s="184"/>
    </row>
    <row r="52" spans="1:17" ht="18" customHeight="1">
      <c r="A52" s="194">
        <v>32</v>
      </c>
      <c r="B52" s="195" t="s">
        <v>192</v>
      </c>
      <c r="C52" s="196">
        <v>4865093</v>
      </c>
      <c r="D52" s="200" t="s">
        <v>13</v>
      </c>
      <c r="E52" s="316" t="s">
        <v>361</v>
      </c>
      <c r="F52" s="201">
        <v>100</v>
      </c>
      <c r="G52" s="448">
        <v>38130</v>
      </c>
      <c r="H52" s="449">
        <v>37790</v>
      </c>
      <c r="I52" s="625">
        <f>G52-H52</f>
        <v>340</v>
      </c>
      <c r="J52" s="625">
        <f t="shared" si="1"/>
        <v>34000</v>
      </c>
      <c r="K52" s="625">
        <f t="shared" si="2"/>
        <v>0.034</v>
      </c>
      <c r="L52" s="448">
        <v>52081</v>
      </c>
      <c r="M52" s="449">
        <v>51558</v>
      </c>
      <c r="N52" s="625">
        <f>L52-M52</f>
        <v>523</v>
      </c>
      <c r="O52" s="625">
        <f t="shared" si="4"/>
        <v>52300</v>
      </c>
      <c r="P52" s="625">
        <f t="shared" si="5"/>
        <v>0.0523</v>
      </c>
      <c r="Q52" s="184"/>
    </row>
    <row r="53" spans="1:17" ht="19.5" customHeight="1">
      <c r="A53" s="194">
        <v>33</v>
      </c>
      <c r="B53" s="198" t="s">
        <v>193</v>
      </c>
      <c r="C53" s="196">
        <v>4865094</v>
      </c>
      <c r="D53" s="200" t="s">
        <v>13</v>
      </c>
      <c r="E53" s="316" t="s">
        <v>361</v>
      </c>
      <c r="F53" s="201">
        <v>100</v>
      </c>
      <c r="G53" s="448">
        <v>29213</v>
      </c>
      <c r="H53" s="449">
        <v>29125</v>
      </c>
      <c r="I53" s="625">
        <f>G53-H53</f>
        <v>88</v>
      </c>
      <c r="J53" s="625">
        <f t="shared" si="1"/>
        <v>8800</v>
      </c>
      <c r="K53" s="625">
        <f t="shared" si="2"/>
        <v>0.0088</v>
      </c>
      <c r="L53" s="448">
        <v>54086</v>
      </c>
      <c r="M53" s="449">
        <v>53452</v>
      </c>
      <c r="N53" s="625">
        <f>L53-M53</f>
        <v>634</v>
      </c>
      <c r="O53" s="625">
        <f t="shared" si="4"/>
        <v>63400</v>
      </c>
      <c r="P53" s="625">
        <f t="shared" si="5"/>
        <v>0.0634</v>
      </c>
      <c r="Q53" s="184"/>
    </row>
    <row r="54" spans="1:17" ht="25.5">
      <c r="A54" s="194">
        <v>34</v>
      </c>
      <c r="B54" s="204" t="s">
        <v>221</v>
      </c>
      <c r="C54" s="196">
        <v>4865144</v>
      </c>
      <c r="D54" s="200" t="s">
        <v>13</v>
      </c>
      <c r="E54" s="316" t="s">
        <v>361</v>
      </c>
      <c r="F54" s="201">
        <v>200</v>
      </c>
      <c r="G54" s="703">
        <v>66890</v>
      </c>
      <c r="H54" s="704">
        <v>66334</v>
      </c>
      <c r="I54" s="637">
        <f>G54-H54</f>
        <v>556</v>
      </c>
      <c r="J54" s="637">
        <f t="shared" si="1"/>
        <v>111200</v>
      </c>
      <c r="K54" s="637">
        <f t="shared" si="2"/>
        <v>0.1112</v>
      </c>
      <c r="L54" s="703">
        <v>104130</v>
      </c>
      <c r="M54" s="704">
        <v>103652</v>
      </c>
      <c r="N54" s="637">
        <f>L54-M54</f>
        <v>478</v>
      </c>
      <c r="O54" s="637">
        <f t="shared" si="4"/>
        <v>95600</v>
      </c>
      <c r="P54" s="637">
        <f t="shared" si="5"/>
        <v>0.0956</v>
      </c>
      <c r="Q54" s="705"/>
    </row>
    <row r="55" spans="1:17" ht="19.5" customHeight="1">
      <c r="A55" s="194"/>
      <c r="B55" s="202" t="s">
        <v>184</v>
      </c>
      <c r="C55" s="196"/>
      <c r="D55" s="200"/>
      <c r="E55" s="197"/>
      <c r="F55" s="201"/>
      <c r="G55" s="448"/>
      <c r="H55" s="449"/>
      <c r="I55" s="625"/>
      <c r="J55" s="625"/>
      <c r="K55" s="625"/>
      <c r="L55" s="224"/>
      <c r="M55" s="81"/>
      <c r="N55" s="625"/>
      <c r="O55" s="625"/>
      <c r="P55" s="625"/>
      <c r="Q55" s="184"/>
    </row>
    <row r="56" spans="1:17" ht="18">
      <c r="A56" s="194">
        <v>35</v>
      </c>
      <c r="B56" s="195" t="s">
        <v>185</v>
      </c>
      <c r="C56" s="196">
        <v>4865143</v>
      </c>
      <c r="D56" s="200" t="s">
        <v>13</v>
      </c>
      <c r="E56" s="197" t="s">
        <v>14</v>
      </c>
      <c r="F56" s="201">
        <v>100</v>
      </c>
      <c r="G56" s="448">
        <v>4346</v>
      </c>
      <c r="H56" s="449">
        <v>4207</v>
      </c>
      <c r="I56" s="625">
        <f>G56-H56</f>
        <v>139</v>
      </c>
      <c r="J56" s="625">
        <f t="shared" si="1"/>
        <v>13900</v>
      </c>
      <c r="K56" s="625">
        <f t="shared" si="2"/>
        <v>0.0139</v>
      </c>
      <c r="L56" s="448">
        <v>872054</v>
      </c>
      <c r="M56" s="449">
        <v>861937</v>
      </c>
      <c r="N56" s="625">
        <f>L56-M56</f>
        <v>10117</v>
      </c>
      <c r="O56" s="625">
        <f t="shared" si="4"/>
        <v>1011700</v>
      </c>
      <c r="P56" s="625">
        <f t="shared" si="5"/>
        <v>1.0117</v>
      </c>
      <c r="Q56" s="589"/>
    </row>
    <row r="57" spans="1:23" ht="18" customHeight="1" thickBot="1">
      <c r="A57" s="205"/>
      <c r="B57" s="206"/>
      <c r="C57" s="207"/>
      <c r="D57" s="208"/>
      <c r="E57" s="209"/>
      <c r="F57" s="210"/>
      <c r="G57" s="211"/>
      <c r="H57" s="212"/>
      <c r="I57" s="213"/>
      <c r="J57" s="213"/>
      <c r="K57" s="213"/>
      <c r="L57" s="214"/>
      <c r="M57" s="212"/>
      <c r="N57" s="213"/>
      <c r="O57" s="213"/>
      <c r="P57" s="213"/>
      <c r="Q57" s="218"/>
      <c r="R57" s="95"/>
      <c r="S57" s="95"/>
      <c r="T57" s="95"/>
      <c r="U57" s="95"/>
      <c r="V57" s="95"/>
      <c r="W57" s="95"/>
    </row>
    <row r="58" spans="1:23" ht="15.75" customHeight="1" thickTop="1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5"/>
      <c r="R58" s="95"/>
      <c r="S58" s="95"/>
      <c r="T58" s="95"/>
      <c r="U58" s="95"/>
      <c r="V58" s="95"/>
      <c r="W58" s="95"/>
    </row>
    <row r="59" spans="1:23" ht="24" thickBot="1">
      <c r="A59" s="537" t="s">
        <v>382</v>
      </c>
      <c r="G59" s="21"/>
      <c r="H59" s="21"/>
      <c r="I59" s="58" t="s">
        <v>8</v>
      </c>
      <c r="J59" s="21"/>
      <c r="K59" s="21"/>
      <c r="L59" s="21"/>
      <c r="M59" s="21"/>
      <c r="N59" s="58" t="s">
        <v>7</v>
      </c>
      <c r="O59" s="21"/>
      <c r="P59" s="21"/>
      <c r="R59" s="95"/>
      <c r="S59" s="95"/>
      <c r="T59" s="95"/>
      <c r="U59" s="95"/>
      <c r="V59" s="95"/>
      <c r="W59" s="95"/>
    </row>
    <row r="60" spans="1:23" ht="39.75" thickBot="1" thickTop="1">
      <c r="A60" s="43" t="s">
        <v>9</v>
      </c>
      <c r="B60" s="40" t="s">
        <v>10</v>
      </c>
      <c r="C60" s="41" t="s">
        <v>1</v>
      </c>
      <c r="D60" s="41" t="s">
        <v>2</v>
      </c>
      <c r="E60" s="41" t="s">
        <v>3</v>
      </c>
      <c r="F60" s="41" t="s">
        <v>11</v>
      </c>
      <c r="G60" s="43" t="str">
        <f>G5</f>
        <v>FINAL READING 01/07/12</v>
      </c>
      <c r="H60" s="41" t="str">
        <f>H5</f>
        <v>INTIAL READING 01/06/12</v>
      </c>
      <c r="I60" s="41" t="s">
        <v>4</v>
      </c>
      <c r="J60" s="41" t="s">
        <v>5</v>
      </c>
      <c r="K60" s="41" t="s">
        <v>6</v>
      </c>
      <c r="L60" s="43" t="str">
        <f>G60</f>
        <v>FINAL READING 01/07/12</v>
      </c>
      <c r="M60" s="41" t="str">
        <f>H60</f>
        <v>INTIAL READING 01/06/12</v>
      </c>
      <c r="N60" s="41" t="s">
        <v>4</v>
      </c>
      <c r="O60" s="41" t="s">
        <v>5</v>
      </c>
      <c r="P60" s="41" t="s">
        <v>6</v>
      </c>
      <c r="Q60" s="219" t="s">
        <v>324</v>
      </c>
      <c r="R60" s="95"/>
      <c r="S60" s="95"/>
      <c r="T60" s="95"/>
      <c r="U60" s="95"/>
      <c r="V60" s="95"/>
      <c r="W60" s="95"/>
    </row>
    <row r="61" spans="1:23" ht="15.75" customHeight="1" thickTop="1">
      <c r="A61" s="557"/>
      <c r="B61" s="558"/>
      <c r="C61" s="558"/>
      <c r="D61" s="558"/>
      <c r="E61" s="558"/>
      <c r="F61" s="561"/>
      <c r="G61" s="558"/>
      <c r="H61" s="558"/>
      <c r="I61" s="558"/>
      <c r="J61" s="558"/>
      <c r="K61" s="561"/>
      <c r="L61" s="558"/>
      <c r="M61" s="558"/>
      <c r="N61" s="558"/>
      <c r="O61" s="558"/>
      <c r="P61" s="558"/>
      <c r="Q61" s="564"/>
      <c r="R61" s="95"/>
      <c r="S61" s="95"/>
      <c r="T61" s="95"/>
      <c r="U61" s="95"/>
      <c r="V61" s="95"/>
      <c r="W61" s="95"/>
    </row>
    <row r="62" spans="1:23" ht="15.75" customHeight="1">
      <c r="A62" s="559"/>
      <c r="B62" s="404" t="s">
        <v>378</v>
      </c>
      <c r="C62" s="442"/>
      <c r="D62" s="470"/>
      <c r="E62" s="431"/>
      <c r="F62" s="201"/>
      <c r="G62" s="560"/>
      <c r="H62" s="560"/>
      <c r="I62" s="560"/>
      <c r="J62" s="560"/>
      <c r="K62" s="560"/>
      <c r="L62" s="559"/>
      <c r="M62" s="560"/>
      <c r="N62" s="560"/>
      <c r="O62" s="560"/>
      <c r="P62" s="560"/>
      <c r="Q62" s="565"/>
      <c r="R62" s="95"/>
      <c r="S62" s="95"/>
      <c r="T62" s="95"/>
      <c r="U62" s="95"/>
      <c r="V62" s="95"/>
      <c r="W62" s="95"/>
    </row>
    <row r="63" spans="1:23" ht="15.75" customHeight="1">
      <c r="A63" s="563">
        <v>1</v>
      </c>
      <c r="B63" s="195" t="s">
        <v>379</v>
      </c>
      <c r="C63" s="196">
        <v>4902586</v>
      </c>
      <c r="D63" s="470" t="s">
        <v>13</v>
      </c>
      <c r="E63" s="431" t="s">
        <v>361</v>
      </c>
      <c r="F63" s="201">
        <v>-100</v>
      </c>
      <c r="G63" s="448">
        <v>1429</v>
      </c>
      <c r="H63" s="449">
        <v>1428</v>
      </c>
      <c r="I63" s="625">
        <f>G63-H63</f>
        <v>1</v>
      </c>
      <c r="J63" s="625">
        <f>$F63*I63</f>
        <v>-100</v>
      </c>
      <c r="K63" s="625">
        <f>J63/1000000</f>
        <v>-0.0001</v>
      </c>
      <c r="L63" s="448">
        <v>5968</v>
      </c>
      <c r="M63" s="449">
        <v>5353</v>
      </c>
      <c r="N63" s="625">
        <f>L63-M63</f>
        <v>615</v>
      </c>
      <c r="O63" s="625">
        <f>$F63*N63</f>
        <v>-61500</v>
      </c>
      <c r="P63" s="625">
        <f>O63/1000000</f>
        <v>-0.0615</v>
      </c>
      <c r="Q63" s="565"/>
      <c r="R63" s="95"/>
      <c r="S63" s="95"/>
      <c r="T63" s="95"/>
      <c r="U63" s="95"/>
      <c r="V63" s="95"/>
      <c r="W63" s="95"/>
    </row>
    <row r="64" spans="1:23" ht="15.75" customHeight="1">
      <c r="A64" s="563">
        <v>2</v>
      </c>
      <c r="B64" s="195" t="s">
        <v>380</v>
      </c>
      <c r="C64" s="196">
        <v>4902587</v>
      </c>
      <c r="D64" s="470" t="s">
        <v>13</v>
      </c>
      <c r="E64" s="431" t="s">
        <v>361</v>
      </c>
      <c r="F64" s="201">
        <v>-100</v>
      </c>
      <c r="G64" s="448">
        <v>8202</v>
      </c>
      <c r="H64" s="449">
        <v>8202</v>
      </c>
      <c r="I64" s="625">
        <f>G64-H64</f>
        <v>0</v>
      </c>
      <c r="J64" s="625">
        <f>$F64*I64</f>
        <v>0</v>
      </c>
      <c r="K64" s="625">
        <f>J64/1000000</f>
        <v>0</v>
      </c>
      <c r="L64" s="448">
        <v>12777</v>
      </c>
      <c r="M64" s="449">
        <v>12641</v>
      </c>
      <c r="N64" s="625">
        <f>L64-M64</f>
        <v>136</v>
      </c>
      <c r="O64" s="625">
        <f>$F64*N64</f>
        <v>-13600</v>
      </c>
      <c r="P64" s="625">
        <f>O64/1000000</f>
        <v>-0.0136</v>
      </c>
      <c r="Q64" s="565"/>
      <c r="R64" s="95"/>
      <c r="S64" s="95"/>
      <c r="T64" s="95"/>
      <c r="U64" s="95"/>
      <c r="V64" s="95"/>
      <c r="W64" s="95"/>
    </row>
    <row r="65" spans="1:23" ht="15.75" customHeight="1" thickBot="1">
      <c r="A65" s="214"/>
      <c r="B65" s="212"/>
      <c r="C65" s="212"/>
      <c r="D65" s="212"/>
      <c r="E65" s="212"/>
      <c r="F65" s="562"/>
      <c r="G65" s="212"/>
      <c r="H65" s="212"/>
      <c r="I65" s="212"/>
      <c r="J65" s="212"/>
      <c r="K65" s="562"/>
      <c r="L65" s="212"/>
      <c r="M65" s="212"/>
      <c r="N65" s="212"/>
      <c r="O65" s="212"/>
      <c r="P65" s="212"/>
      <c r="Q65" s="218"/>
      <c r="R65" s="95"/>
      <c r="S65" s="95"/>
      <c r="T65" s="95"/>
      <c r="U65" s="95"/>
      <c r="V65" s="95"/>
      <c r="W65" s="95"/>
    </row>
    <row r="66" spans="1:23" ht="15.75" customHeight="1" thickTop="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5"/>
      <c r="R66" s="95"/>
      <c r="S66" s="95"/>
      <c r="T66" s="95"/>
      <c r="U66" s="95"/>
      <c r="V66" s="95"/>
      <c r="W66" s="95"/>
    </row>
    <row r="67" spans="1:23" ht="15.75" customHeight="1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5"/>
      <c r="R67" s="95"/>
      <c r="S67" s="95"/>
      <c r="T67" s="95"/>
      <c r="U67" s="95"/>
      <c r="V67" s="95"/>
      <c r="W67" s="95"/>
    </row>
    <row r="68" spans="1:16" ht="25.5" customHeight="1">
      <c r="A68" s="217" t="s">
        <v>353</v>
      </c>
      <c r="B68" s="92"/>
      <c r="C68" s="93"/>
      <c r="D68" s="92"/>
      <c r="E68" s="92"/>
      <c r="F68" s="92"/>
      <c r="G68" s="92"/>
      <c r="H68" s="92"/>
      <c r="I68" s="92"/>
      <c r="J68" s="92"/>
      <c r="K68" s="693">
        <f>SUM(K9:K57)+SUM(K63:K65)-K31</f>
        <v>2.2243999999999997</v>
      </c>
      <c r="L68" s="694"/>
      <c r="M68" s="694"/>
      <c r="N68" s="694"/>
      <c r="O68" s="694"/>
      <c r="P68" s="693">
        <f>SUM(P9:P57)+SUM(P63:P65)-P31</f>
        <v>13.239999999999995</v>
      </c>
    </row>
    <row r="69" spans="1:16" ht="12.75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</row>
    <row r="70" spans="1:16" ht="9.7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</row>
    <row r="71" spans="1:16" ht="12.75" hidden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</row>
    <row r="72" spans="1:16" ht="23.25" customHeight="1" thickBot="1">
      <c r="A72" s="92"/>
      <c r="B72" s="92"/>
      <c r="C72" s="302"/>
      <c r="D72" s="92"/>
      <c r="E72" s="92"/>
      <c r="F72" s="92"/>
      <c r="G72" s="92"/>
      <c r="H72" s="92"/>
      <c r="I72" s="92"/>
      <c r="J72" s="304"/>
      <c r="K72" s="321" t="s">
        <v>354</v>
      </c>
      <c r="L72" s="92"/>
      <c r="M72" s="92"/>
      <c r="N72" s="92"/>
      <c r="O72" s="92"/>
      <c r="P72" s="321" t="s">
        <v>355</v>
      </c>
    </row>
    <row r="73" spans="1:17" ht="20.25">
      <c r="A73" s="299"/>
      <c r="B73" s="300"/>
      <c r="C73" s="217"/>
      <c r="D73" s="59"/>
      <c r="E73" s="59"/>
      <c r="F73" s="59"/>
      <c r="G73" s="59"/>
      <c r="H73" s="59"/>
      <c r="I73" s="59"/>
      <c r="J73" s="301"/>
      <c r="K73" s="300"/>
      <c r="L73" s="300"/>
      <c r="M73" s="300"/>
      <c r="N73" s="300"/>
      <c r="O73" s="300"/>
      <c r="P73" s="300"/>
      <c r="Q73" s="60"/>
    </row>
    <row r="74" spans="1:17" ht="20.25">
      <c r="A74" s="303"/>
      <c r="B74" s="217" t="s">
        <v>351</v>
      </c>
      <c r="C74" s="217"/>
      <c r="D74" s="294"/>
      <c r="E74" s="294"/>
      <c r="F74" s="294"/>
      <c r="G74" s="294"/>
      <c r="H74" s="294"/>
      <c r="I74" s="294"/>
      <c r="J74" s="294"/>
      <c r="K74" s="695">
        <f>K68</f>
        <v>2.2243999999999997</v>
      </c>
      <c r="L74" s="696"/>
      <c r="M74" s="696"/>
      <c r="N74" s="696"/>
      <c r="O74" s="696"/>
      <c r="P74" s="695">
        <f>P68</f>
        <v>13.239999999999995</v>
      </c>
      <c r="Q74" s="61"/>
    </row>
    <row r="75" spans="1:17" ht="20.25">
      <c r="A75" s="303"/>
      <c r="B75" s="217"/>
      <c r="C75" s="217"/>
      <c r="D75" s="294"/>
      <c r="E75" s="294"/>
      <c r="F75" s="294"/>
      <c r="G75" s="294"/>
      <c r="H75" s="294"/>
      <c r="I75" s="296"/>
      <c r="J75" s="134"/>
      <c r="K75" s="80"/>
      <c r="L75" s="80"/>
      <c r="M75" s="80"/>
      <c r="N75" s="80"/>
      <c r="O75" s="80"/>
      <c r="P75" s="80"/>
      <c r="Q75" s="61"/>
    </row>
    <row r="76" spans="1:17" ht="20.25">
      <c r="A76" s="303"/>
      <c r="B76" s="217" t="s">
        <v>344</v>
      </c>
      <c r="C76" s="217"/>
      <c r="D76" s="294"/>
      <c r="E76" s="294"/>
      <c r="F76" s="294"/>
      <c r="G76" s="294"/>
      <c r="H76" s="294"/>
      <c r="I76" s="294"/>
      <c r="J76" s="294"/>
      <c r="K76" s="695">
        <f>'STEPPED UP GENCO'!K48</f>
        <v>-0.0029463714000000003</v>
      </c>
      <c r="L76" s="695"/>
      <c r="M76" s="695"/>
      <c r="N76" s="695"/>
      <c r="O76" s="695"/>
      <c r="P76" s="695">
        <f>'STEPPED UP GENCO'!P48</f>
        <v>-0.11460437519999997</v>
      </c>
      <c r="Q76" s="61"/>
    </row>
    <row r="77" spans="1:17" ht="20.25">
      <c r="A77" s="303"/>
      <c r="B77" s="217"/>
      <c r="C77" s="217"/>
      <c r="D77" s="297"/>
      <c r="E77" s="297"/>
      <c r="F77" s="297"/>
      <c r="G77" s="297"/>
      <c r="H77" s="297"/>
      <c r="I77" s="298"/>
      <c r="J77" s="293"/>
      <c r="K77" s="21"/>
      <c r="L77" s="21"/>
      <c r="M77" s="21"/>
      <c r="N77" s="21"/>
      <c r="O77" s="21"/>
      <c r="P77" s="21"/>
      <c r="Q77" s="61"/>
    </row>
    <row r="78" spans="1:17" ht="20.25">
      <c r="A78" s="303"/>
      <c r="B78" s="217" t="s">
        <v>352</v>
      </c>
      <c r="C78" s="217"/>
      <c r="D78" s="21"/>
      <c r="E78" s="21"/>
      <c r="F78" s="21"/>
      <c r="G78" s="21"/>
      <c r="H78" s="21"/>
      <c r="I78" s="21"/>
      <c r="J78" s="21"/>
      <c r="K78" s="306">
        <f>SUM(K74:K77)</f>
        <v>2.2214536285999995</v>
      </c>
      <c r="L78" s="21"/>
      <c r="M78" s="21"/>
      <c r="N78" s="21"/>
      <c r="O78" s="21"/>
      <c r="P78" s="515">
        <f>SUM(P74:P77)</f>
        <v>13.125395624799994</v>
      </c>
      <c r="Q78" s="61"/>
    </row>
    <row r="79" spans="1:17" ht="20.25">
      <c r="A79" s="281"/>
      <c r="B79" s="21"/>
      <c r="C79" s="217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61"/>
    </row>
    <row r="80" spans="1:17" ht="13.5" thickBot="1">
      <c r="A80" s="28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190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7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50" zoomScaleNormal="70" zoomScaleSheetLayoutView="50" zoomScalePageLayoutView="0" workbookViewId="0" topLeftCell="A1">
      <selection activeCell="O54" sqref="O54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3.5742187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251</v>
      </c>
    </row>
    <row r="2" spans="1:17" ht="23.25" customHeight="1">
      <c r="A2" s="2" t="s">
        <v>252</v>
      </c>
      <c r="P2" s="352" t="str">
        <f>NDPL!Q1</f>
        <v>JUNE-2012</v>
      </c>
      <c r="Q2" s="352"/>
    </row>
    <row r="3" ht="23.25">
      <c r="A3" s="228" t="s">
        <v>227</v>
      </c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1.7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01/07/12</v>
      </c>
      <c r="H5" s="41" t="str">
        <f>NDPL!H5</f>
        <v>INTIAL READING 01/06/12</v>
      </c>
      <c r="I5" s="41" t="s">
        <v>4</v>
      </c>
      <c r="J5" s="41" t="s">
        <v>5</v>
      </c>
      <c r="K5" s="41" t="s">
        <v>6</v>
      </c>
      <c r="L5" s="43" t="str">
        <f>NDPL!G5</f>
        <v>FINAL READING 01/07/12</v>
      </c>
      <c r="M5" s="41" t="str">
        <f>NDPL!H5</f>
        <v>INTIAL READING 01/06/12</v>
      </c>
      <c r="N5" s="41" t="s">
        <v>4</v>
      </c>
      <c r="O5" s="41" t="s">
        <v>5</v>
      </c>
      <c r="P5" s="41" t="s">
        <v>6</v>
      </c>
      <c r="Q5" s="219" t="s">
        <v>324</v>
      </c>
    </row>
    <row r="6" ht="14.25" thickBot="1" thickTop="1"/>
    <row r="7" spans="1:17" ht="24" customHeight="1" thickTop="1">
      <c r="A7" s="612" t="s">
        <v>245</v>
      </c>
      <c r="B7" s="71"/>
      <c r="C7" s="72"/>
      <c r="D7" s="72"/>
      <c r="E7" s="72"/>
      <c r="F7" s="72"/>
      <c r="G7" s="75"/>
      <c r="H7" s="74"/>
      <c r="I7" s="74"/>
      <c r="J7" s="74"/>
      <c r="K7" s="669"/>
      <c r="L7" s="593"/>
      <c r="M7" s="541"/>
      <c r="N7" s="74"/>
      <c r="O7" s="74"/>
      <c r="P7" s="680"/>
      <c r="Q7" s="183"/>
    </row>
    <row r="8" spans="1:17" ht="24" customHeight="1">
      <c r="A8" s="331" t="s">
        <v>228</v>
      </c>
      <c r="B8" s="227"/>
      <c r="C8" s="227"/>
      <c r="D8" s="227"/>
      <c r="E8" s="227"/>
      <c r="F8" s="227"/>
      <c r="G8" s="132"/>
      <c r="H8" s="80"/>
      <c r="I8" s="81"/>
      <c r="J8" s="81"/>
      <c r="K8" s="670"/>
      <c r="L8" s="224"/>
      <c r="M8" s="81"/>
      <c r="N8" s="81"/>
      <c r="O8" s="81"/>
      <c r="P8" s="681"/>
      <c r="Q8" s="184"/>
    </row>
    <row r="9" spans="1:17" ht="24" customHeight="1">
      <c r="A9" s="611" t="s">
        <v>229</v>
      </c>
      <c r="B9" s="227"/>
      <c r="C9" s="227"/>
      <c r="D9" s="227"/>
      <c r="E9" s="227"/>
      <c r="F9" s="227"/>
      <c r="G9" s="132"/>
      <c r="H9" s="80"/>
      <c r="I9" s="81"/>
      <c r="J9" s="81"/>
      <c r="K9" s="670"/>
      <c r="L9" s="224"/>
      <c r="M9" s="81"/>
      <c r="N9" s="81"/>
      <c r="O9" s="81"/>
      <c r="P9" s="681"/>
      <c r="Q9" s="184"/>
    </row>
    <row r="10" spans="1:17" ht="24" customHeight="1">
      <c r="A10" s="330">
        <v>1</v>
      </c>
      <c r="B10" s="333" t="s">
        <v>248</v>
      </c>
      <c r="C10" s="600">
        <v>4864848</v>
      </c>
      <c r="D10" s="335" t="s">
        <v>13</v>
      </c>
      <c r="E10" s="334" t="s">
        <v>361</v>
      </c>
      <c r="F10" s="335">
        <v>1000</v>
      </c>
      <c r="G10" s="641">
        <v>645</v>
      </c>
      <c r="H10" s="642">
        <v>645</v>
      </c>
      <c r="I10" s="606">
        <f>G10-H10</f>
        <v>0</v>
      </c>
      <c r="J10" s="606">
        <f aca="true" t="shared" si="0" ref="J10:J33">$F10*I10</f>
        <v>0</v>
      </c>
      <c r="K10" s="671">
        <f aca="true" t="shared" si="1" ref="K10:K33">J10/1000000</f>
        <v>0</v>
      </c>
      <c r="L10" s="641">
        <v>15699</v>
      </c>
      <c r="M10" s="642">
        <v>14770</v>
      </c>
      <c r="N10" s="606">
        <f>L10-M10</f>
        <v>929</v>
      </c>
      <c r="O10" s="606">
        <f aca="true" t="shared" si="2" ref="O10:O33">$F10*N10</f>
        <v>929000</v>
      </c>
      <c r="P10" s="682">
        <f aca="true" t="shared" si="3" ref="P10:P33">O10/1000000</f>
        <v>0.929</v>
      </c>
      <c r="Q10" s="184"/>
    </row>
    <row r="11" spans="1:17" ht="24" customHeight="1">
      <c r="A11" s="330">
        <v>2</v>
      </c>
      <c r="B11" s="333" t="s">
        <v>249</v>
      </c>
      <c r="C11" s="600">
        <v>4864849</v>
      </c>
      <c r="D11" s="335" t="s">
        <v>13</v>
      </c>
      <c r="E11" s="334" t="s">
        <v>361</v>
      </c>
      <c r="F11" s="335">
        <v>1000</v>
      </c>
      <c r="G11" s="641">
        <v>452</v>
      </c>
      <c r="H11" s="642">
        <v>452</v>
      </c>
      <c r="I11" s="606">
        <f>G11-H11</f>
        <v>0</v>
      </c>
      <c r="J11" s="606">
        <f t="shared" si="0"/>
        <v>0</v>
      </c>
      <c r="K11" s="671">
        <f t="shared" si="1"/>
        <v>0</v>
      </c>
      <c r="L11" s="641">
        <v>20024</v>
      </c>
      <c r="M11" s="642">
        <v>19169</v>
      </c>
      <c r="N11" s="606">
        <f>L11-M11</f>
        <v>855</v>
      </c>
      <c r="O11" s="606">
        <f t="shared" si="2"/>
        <v>855000</v>
      </c>
      <c r="P11" s="682">
        <f t="shared" si="3"/>
        <v>0.855</v>
      </c>
      <c r="Q11" s="184"/>
    </row>
    <row r="12" spans="1:17" ht="24" customHeight="1">
      <c r="A12" s="330">
        <v>3</v>
      </c>
      <c r="B12" s="333" t="s">
        <v>230</v>
      </c>
      <c r="C12" s="600">
        <v>4864846</v>
      </c>
      <c r="D12" s="335" t="s">
        <v>13</v>
      </c>
      <c r="E12" s="334" t="s">
        <v>361</v>
      </c>
      <c r="F12" s="335">
        <v>1000</v>
      </c>
      <c r="G12" s="641">
        <v>825</v>
      </c>
      <c r="H12" s="642">
        <v>825</v>
      </c>
      <c r="I12" s="606">
        <f>G12-H12</f>
        <v>0</v>
      </c>
      <c r="J12" s="606">
        <f t="shared" si="0"/>
        <v>0</v>
      </c>
      <c r="K12" s="671">
        <f t="shared" si="1"/>
        <v>0</v>
      </c>
      <c r="L12" s="641">
        <v>29165</v>
      </c>
      <c r="M12" s="642">
        <v>27735</v>
      </c>
      <c r="N12" s="606">
        <f>L12-M12</f>
        <v>1430</v>
      </c>
      <c r="O12" s="606">
        <f t="shared" si="2"/>
        <v>1430000</v>
      </c>
      <c r="P12" s="682">
        <f t="shared" si="3"/>
        <v>1.43</v>
      </c>
      <c r="Q12" s="184"/>
    </row>
    <row r="13" spans="1:17" ht="24" customHeight="1">
      <c r="A13" s="330">
        <v>4</v>
      </c>
      <c r="B13" s="333" t="s">
        <v>231</v>
      </c>
      <c r="C13" s="600">
        <v>4864847</v>
      </c>
      <c r="D13" s="335" t="s">
        <v>13</v>
      </c>
      <c r="E13" s="334" t="s">
        <v>361</v>
      </c>
      <c r="F13" s="335">
        <v>1000</v>
      </c>
      <c r="G13" s="641">
        <v>464</v>
      </c>
      <c r="H13" s="642">
        <v>464</v>
      </c>
      <c r="I13" s="606">
        <f>G13-H13</f>
        <v>0</v>
      </c>
      <c r="J13" s="606">
        <f t="shared" si="0"/>
        <v>0</v>
      </c>
      <c r="K13" s="671">
        <f t="shared" si="1"/>
        <v>0</v>
      </c>
      <c r="L13" s="641">
        <v>14543</v>
      </c>
      <c r="M13" s="642">
        <v>13999</v>
      </c>
      <c r="N13" s="606">
        <f>L13-M13</f>
        <v>544</v>
      </c>
      <c r="O13" s="606">
        <f t="shared" si="2"/>
        <v>544000</v>
      </c>
      <c r="P13" s="682">
        <f t="shared" si="3"/>
        <v>0.544</v>
      </c>
      <c r="Q13" s="184"/>
    </row>
    <row r="14" spans="1:17" ht="24" customHeight="1">
      <c r="A14" s="330">
        <v>5</v>
      </c>
      <c r="B14" s="333" t="s">
        <v>232</v>
      </c>
      <c r="C14" s="600">
        <v>4864850</v>
      </c>
      <c r="D14" s="335" t="s">
        <v>13</v>
      </c>
      <c r="E14" s="334" t="s">
        <v>361</v>
      </c>
      <c r="F14" s="335">
        <v>1000</v>
      </c>
      <c r="G14" s="641">
        <v>2205</v>
      </c>
      <c r="H14" s="642">
        <v>2205</v>
      </c>
      <c r="I14" s="606">
        <f>G14-H14</f>
        <v>0</v>
      </c>
      <c r="J14" s="606">
        <f t="shared" si="0"/>
        <v>0</v>
      </c>
      <c r="K14" s="671">
        <f t="shared" si="1"/>
        <v>0</v>
      </c>
      <c r="L14" s="641">
        <v>7436</v>
      </c>
      <c r="M14" s="642">
        <v>6911</v>
      </c>
      <c r="N14" s="606">
        <f>L14-M14</f>
        <v>525</v>
      </c>
      <c r="O14" s="606">
        <f t="shared" si="2"/>
        <v>525000</v>
      </c>
      <c r="P14" s="682">
        <f t="shared" si="3"/>
        <v>0.525</v>
      </c>
      <c r="Q14" s="184"/>
    </row>
    <row r="15" spans="1:17" ht="24" customHeight="1">
      <c r="A15" s="609" t="s">
        <v>233</v>
      </c>
      <c r="B15" s="336"/>
      <c r="C15" s="601"/>
      <c r="D15" s="337"/>
      <c r="E15" s="336"/>
      <c r="F15" s="337"/>
      <c r="G15" s="607"/>
      <c r="H15" s="606"/>
      <c r="I15" s="606"/>
      <c r="J15" s="606"/>
      <c r="K15" s="671"/>
      <c r="L15" s="607"/>
      <c r="M15" s="606"/>
      <c r="N15" s="606"/>
      <c r="O15" s="606"/>
      <c r="P15" s="682"/>
      <c r="Q15" s="184"/>
    </row>
    <row r="16" spans="1:17" ht="24" customHeight="1">
      <c r="A16" s="610">
        <v>6</v>
      </c>
      <c r="B16" s="336" t="s">
        <v>250</v>
      </c>
      <c r="C16" s="601">
        <v>4864804</v>
      </c>
      <c r="D16" s="337" t="s">
        <v>13</v>
      </c>
      <c r="E16" s="334" t="s">
        <v>361</v>
      </c>
      <c r="F16" s="337">
        <v>100</v>
      </c>
      <c r="G16" s="641">
        <v>999146</v>
      </c>
      <c r="H16" s="642">
        <v>999176</v>
      </c>
      <c r="I16" s="606">
        <f>G16-H16</f>
        <v>-30</v>
      </c>
      <c r="J16" s="606">
        <f t="shared" si="0"/>
        <v>-3000</v>
      </c>
      <c r="K16" s="671">
        <f t="shared" si="1"/>
        <v>-0.003</v>
      </c>
      <c r="L16" s="641">
        <v>999930</v>
      </c>
      <c r="M16" s="642">
        <v>999970</v>
      </c>
      <c r="N16" s="606">
        <f>L16-M16</f>
        <v>-40</v>
      </c>
      <c r="O16" s="606">
        <f t="shared" si="2"/>
        <v>-4000</v>
      </c>
      <c r="P16" s="682">
        <f t="shared" si="3"/>
        <v>-0.004</v>
      </c>
      <c r="Q16" s="184"/>
    </row>
    <row r="17" spans="1:17" ht="24" customHeight="1">
      <c r="A17" s="610">
        <v>7</v>
      </c>
      <c r="B17" s="336" t="s">
        <v>249</v>
      </c>
      <c r="C17" s="601">
        <v>4865163</v>
      </c>
      <c r="D17" s="337" t="s">
        <v>13</v>
      </c>
      <c r="E17" s="334" t="s">
        <v>361</v>
      </c>
      <c r="F17" s="337">
        <v>100</v>
      </c>
      <c r="G17" s="641">
        <v>999016</v>
      </c>
      <c r="H17" s="642">
        <v>999062</v>
      </c>
      <c r="I17" s="606">
        <f>G17-H17</f>
        <v>-46</v>
      </c>
      <c r="J17" s="606">
        <f t="shared" si="0"/>
        <v>-4600</v>
      </c>
      <c r="K17" s="671">
        <f t="shared" si="1"/>
        <v>-0.0046</v>
      </c>
      <c r="L17" s="641">
        <v>999957</v>
      </c>
      <c r="M17" s="642">
        <v>999995</v>
      </c>
      <c r="N17" s="606">
        <f>L17-M17</f>
        <v>-38</v>
      </c>
      <c r="O17" s="606">
        <f t="shared" si="2"/>
        <v>-3800</v>
      </c>
      <c r="P17" s="682">
        <f t="shared" si="3"/>
        <v>-0.0038</v>
      </c>
      <c r="Q17" s="184"/>
    </row>
    <row r="18" spans="1:17" ht="24" customHeight="1">
      <c r="A18" s="338"/>
      <c r="B18" s="336"/>
      <c r="C18" s="601"/>
      <c r="D18" s="337"/>
      <c r="E18" s="110"/>
      <c r="F18" s="337"/>
      <c r="G18" s="224"/>
      <c r="H18" s="81"/>
      <c r="I18" s="81"/>
      <c r="J18" s="81"/>
      <c r="K18" s="670"/>
      <c r="L18" s="224"/>
      <c r="M18" s="81"/>
      <c r="N18" s="81"/>
      <c r="O18" s="81"/>
      <c r="P18" s="681"/>
      <c r="Q18" s="184"/>
    </row>
    <row r="19" spans="1:17" ht="24" customHeight="1">
      <c r="A19" s="338"/>
      <c r="B19" s="343" t="s">
        <v>244</v>
      </c>
      <c r="C19" s="602"/>
      <c r="D19" s="337"/>
      <c r="E19" s="336"/>
      <c r="F19" s="339"/>
      <c r="G19" s="224"/>
      <c r="H19" s="81"/>
      <c r="I19" s="81"/>
      <c r="J19" s="81"/>
      <c r="K19" s="672">
        <f>SUM(K10:K17)</f>
        <v>-0.0076</v>
      </c>
      <c r="L19" s="594"/>
      <c r="M19" s="328"/>
      <c r="N19" s="328"/>
      <c r="O19" s="328"/>
      <c r="P19" s="683">
        <f>SUM(P10:P17)</f>
        <v>4.275200000000001</v>
      </c>
      <c r="Q19" s="184"/>
    </row>
    <row r="20" spans="1:17" ht="24" customHeight="1">
      <c r="A20" s="338"/>
      <c r="B20" s="226"/>
      <c r="C20" s="602"/>
      <c r="D20" s="337"/>
      <c r="E20" s="336"/>
      <c r="F20" s="339"/>
      <c r="G20" s="224"/>
      <c r="H20" s="81"/>
      <c r="I20" s="81"/>
      <c r="J20" s="81"/>
      <c r="K20" s="673"/>
      <c r="L20" s="224"/>
      <c r="M20" s="81"/>
      <c r="N20" s="81"/>
      <c r="O20" s="81"/>
      <c r="P20" s="684"/>
      <c r="Q20" s="184"/>
    </row>
    <row r="21" spans="1:17" ht="24" customHeight="1">
      <c r="A21" s="609" t="s">
        <v>234</v>
      </c>
      <c r="B21" s="227"/>
      <c r="C21" s="329"/>
      <c r="D21" s="339"/>
      <c r="E21" s="227"/>
      <c r="F21" s="339"/>
      <c r="G21" s="224"/>
      <c r="H21" s="81"/>
      <c r="I21" s="81"/>
      <c r="J21" s="81"/>
      <c r="K21" s="670"/>
      <c r="L21" s="224"/>
      <c r="M21" s="81"/>
      <c r="N21" s="81"/>
      <c r="O21" s="81"/>
      <c r="P21" s="681"/>
      <c r="Q21" s="184"/>
    </row>
    <row r="22" spans="1:17" ht="24" customHeight="1">
      <c r="A22" s="338"/>
      <c r="B22" s="227"/>
      <c r="C22" s="329"/>
      <c r="D22" s="339"/>
      <c r="E22" s="227"/>
      <c r="F22" s="339"/>
      <c r="G22" s="224"/>
      <c r="H22" s="81"/>
      <c r="I22" s="81"/>
      <c r="J22" s="81"/>
      <c r="K22" s="670"/>
      <c r="L22" s="224"/>
      <c r="M22" s="81"/>
      <c r="N22" s="81"/>
      <c r="O22" s="81"/>
      <c r="P22" s="681"/>
      <c r="Q22" s="184"/>
    </row>
    <row r="23" spans="1:17" ht="24" customHeight="1">
      <c r="A23" s="610">
        <v>8</v>
      </c>
      <c r="B23" s="110" t="s">
        <v>235</v>
      </c>
      <c r="C23" s="600">
        <v>4865065</v>
      </c>
      <c r="D23" s="365" t="s">
        <v>13</v>
      </c>
      <c r="E23" s="334" t="s">
        <v>361</v>
      </c>
      <c r="F23" s="335">
        <v>100</v>
      </c>
      <c r="G23" s="641">
        <v>3287</v>
      </c>
      <c r="H23" s="642">
        <v>3287</v>
      </c>
      <c r="I23" s="606">
        <f>G23-H23</f>
        <v>0</v>
      </c>
      <c r="J23" s="606">
        <f t="shared" si="0"/>
        <v>0</v>
      </c>
      <c r="K23" s="671">
        <f t="shared" si="1"/>
        <v>0</v>
      </c>
      <c r="L23" s="641">
        <v>33238</v>
      </c>
      <c r="M23" s="642">
        <v>32967</v>
      </c>
      <c r="N23" s="606">
        <f>L23-M23</f>
        <v>271</v>
      </c>
      <c r="O23" s="606">
        <f t="shared" si="2"/>
        <v>27100</v>
      </c>
      <c r="P23" s="682">
        <f t="shared" si="3"/>
        <v>0.0271</v>
      </c>
      <c r="Q23" s="184"/>
    </row>
    <row r="24" spans="1:17" ht="24" customHeight="1">
      <c r="A24" s="610">
        <v>9</v>
      </c>
      <c r="B24" s="227" t="s">
        <v>236</v>
      </c>
      <c r="C24" s="601">
        <v>4865066</v>
      </c>
      <c r="D24" s="339" t="s">
        <v>13</v>
      </c>
      <c r="E24" s="334" t="s">
        <v>361</v>
      </c>
      <c r="F24" s="337">
        <v>100</v>
      </c>
      <c r="G24" s="641">
        <v>30480</v>
      </c>
      <c r="H24" s="642">
        <v>29679</v>
      </c>
      <c r="I24" s="606">
        <f aca="true" t="shared" si="4" ref="I24:I29">G24-H24</f>
        <v>801</v>
      </c>
      <c r="J24" s="606">
        <f t="shared" si="0"/>
        <v>80100</v>
      </c>
      <c r="K24" s="671">
        <f t="shared" si="1"/>
        <v>0.0801</v>
      </c>
      <c r="L24" s="641">
        <v>61860</v>
      </c>
      <c r="M24" s="642">
        <v>60710</v>
      </c>
      <c r="N24" s="606">
        <f aca="true" t="shared" si="5" ref="N24:N29">L24-M24</f>
        <v>1150</v>
      </c>
      <c r="O24" s="606">
        <f t="shared" si="2"/>
        <v>115000</v>
      </c>
      <c r="P24" s="682">
        <f t="shared" si="3"/>
        <v>0.115</v>
      </c>
      <c r="Q24" s="184"/>
    </row>
    <row r="25" spans="1:17" ht="24" customHeight="1">
      <c r="A25" s="610">
        <v>10</v>
      </c>
      <c r="B25" s="227" t="s">
        <v>237</v>
      </c>
      <c r="C25" s="601">
        <v>4865067</v>
      </c>
      <c r="D25" s="339" t="s">
        <v>13</v>
      </c>
      <c r="E25" s="334" t="s">
        <v>361</v>
      </c>
      <c r="F25" s="337">
        <v>100</v>
      </c>
      <c r="G25" s="641">
        <v>66776</v>
      </c>
      <c r="H25" s="642">
        <v>66776</v>
      </c>
      <c r="I25" s="606">
        <f t="shared" si="4"/>
        <v>0</v>
      </c>
      <c r="J25" s="606">
        <f t="shared" si="0"/>
        <v>0</v>
      </c>
      <c r="K25" s="671">
        <f t="shared" si="1"/>
        <v>0</v>
      </c>
      <c r="L25" s="641">
        <v>9022</v>
      </c>
      <c r="M25" s="642">
        <v>7947</v>
      </c>
      <c r="N25" s="606">
        <f t="shared" si="5"/>
        <v>1075</v>
      </c>
      <c r="O25" s="606">
        <f t="shared" si="2"/>
        <v>107500</v>
      </c>
      <c r="P25" s="682">
        <f t="shared" si="3"/>
        <v>0.1075</v>
      </c>
      <c r="Q25" s="184"/>
    </row>
    <row r="26" spans="1:17" ht="24" customHeight="1">
      <c r="A26" s="610">
        <v>11</v>
      </c>
      <c r="B26" s="227" t="s">
        <v>238</v>
      </c>
      <c r="C26" s="601">
        <v>4865078</v>
      </c>
      <c r="D26" s="339" t="s">
        <v>13</v>
      </c>
      <c r="E26" s="334" t="s">
        <v>361</v>
      </c>
      <c r="F26" s="337">
        <v>100</v>
      </c>
      <c r="G26" s="641">
        <v>20992</v>
      </c>
      <c r="H26" s="642">
        <v>20781</v>
      </c>
      <c r="I26" s="606">
        <f t="shared" si="4"/>
        <v>211</v>
      </c>
      <c r="J26" s="606">
        <f t="shared" si="0"/>
        <v>21100</v>
      </c>
      <c r="K26" s="671">
        <f t="shared" si="1"/>
        <v>0.0211</v>
      </c>
      <c r="L26" s="641">
        <v>50995</v>
      </c>
      <c r="M26" s="642">
        <v>49245</v>
      </c>
      <c r="N26" s="606">
        <f t="shared" si="5"/>
        <v>1750</v>
      </c>
      <c r="O26" s="606">
        <f t="shared" si="2"/>
        <v>175000</v>
      </c>
      <c r="P26" s="682">
        <f t="shared" si="3"/>
        <v>0.175</v>
      </c>
      <c r="Q26" s="184"/>
    </row>
    <row r="27" spans="1:17" ht="24" customHeight="1">
      <c r="A27" s="610">
        <v>12</v>
      </c>
      <c r="B27" s="227" t="s">
        <v>238</v>
      </c>
      <c r="C27" s="603">
        <v>4865079</v>
      </c>
      <c r="D27" s="511" t="s">
        <v>13</v>
      </c>
      <c r="E27" s="334" t="s">
        <v>361</v>
      </c>
      <c r="F27" s="340">
        <v>100</v>
      </c>
      <c r="G27" s="641">
        <v>999989</v>
      </c>
      <c r="H27" s="642">
        <v>999989</v>
      </c>
      <c r="I27" s="606">
        <f t="shared" si="4"/>
        <v>0</v>
      </c>
      <c r="J27" s="606">
        <f t="shared" si="0"/>
        <v>0</v>
      </c>
      <c r="K27" s="671">
        <f t="shared" si="1"/>
        <v>0</v>
      </c>
      <c r="L27" s="641">
        <v>18738</v>
      </c>
      <c r="M27" s="642">
        <v>18738</v>
      </c>
      <c r="N27" s="606">
        <f t="shared" si="5"/>
        <v>0</v>
      </c>
      <c r="O27" s="606">
        <f t="shared" si="2"/>
        <v>0</v>
      </c>
      <c r="P27" s="682">
        <f t="shared" si="3"/>
        <v>0</v>
      </c>
      <c r="Q27" s="184"/>
    </row>
    <row r="28" spans="1:17" ht="24" customHeight="1">
      <c r="A28" s="610">
        <v>13</v>
      </c>
      <c r="B28" s="227" t="s">
        <v>239</v>
      </c>
      <c r="C28" s="601">
        <v>4865080</v>
      </c>
      <c r="D28" s="339" t="s">
        <v>13</v>
      </c>
      <c r="E28" s="334" t="s">
        <v>361</v>
      </c>
      <c r="F28" s="337">
        <v>100</v>
      </c>
      <c r="G28" s="641">
        <v>76815</v>
      </c>
      <c r="H28" s="642">
        <v>76815</v>
      </c>
      <c r="I28" s="606">
        <f t="shared" si="4"/>
        <v>0</v>
      </c>
      <c r="J28" s="606">
        <f t="shared" si="0"/>
        <v>0</v>
      </c>
      <c r="K28" s="671">
        <f t="shared" si="1"/>
        <v>0</v>
      </c>
      <c r="L28" s="641">
        <v>48225</v>
      </c>
      <c r="M28" s="642">
        <v>44544</v>
      </c>
      <c r="N28" s="606">
        <f t="shared" si="5"/>
        <v>3681</v>
      </c>
      <c r="O28" s="606">
        <f t="shared" si="2"/>
        <v>368100</v>
      </c>
      <c r="P28" s="682">
        <f t="shared" si="3"/>
        <v>0.3681</v>
      </c>
      <c r="Q28" s="184"/>
    </row>
    <row r="29" spans="1:17" ht="24" customHeight="1">
      <c r="A29" s="330">
        <v>14</v>
      </c>
      <c r="B29" s="227" t="s">
        <v>239</v>
      </c>
      <c r="C29" s="601">
        <v>4865081</v>
      </c>
      <c r="D29" s="339" t="s">
        <v>13</v>
      </c>
      <c r="E29" s="334" t="s">
        <v>361</v>
      </c>
      <c r="F29" s="337">
        <v>100</v>
      </c>
      <c r="G29" s="641">
        <v>2970</v>
      </c>
      <c r="H29" s="642">
        <v>2893</v>
      </c>
      <c r="I29" s="606">
        <f t="shared" si="4"/>
        <v>77</v>
      </c>
      <c r="J29" s="606">
        <f t="shared" si="0"/>
        <v>7700</v>
      </c>
      <c r="K29" s="671">
        <f t="shared" si="1"/>
        <v>0.0077</v>
      </c>
      <c r="L29" s="641">
        <v>5475</v>
      </c>
      <c r="M29" s="642">
        <v>5104</v>
      </c>
      <c r="N29" s="606">
        <f t="shared" si="5"/>
        <v>371</v>
      </c>
      <c r="O29" s="606">
        <f t="shared" si="2"/>
        <v>37100</v>
      </c>
      <c r="P29" s="682">
        <f t="shared" si="3"/>
        <v>0.0371</v>
      </c>
      <c r="Q29" s="184"/>
    </row>
    <row r="30" spans="1:17" ht="24" customHeight="1">
      <c r="A30" s="609" t="s">
        <v>240</v>
      </c>
      <c r="B30" s="226"/>
      <c r="C30" s="604"/>
      <c r="D30" s="226"/>
      <c r="E30" s="227"/>
      <c r="F30" s="337"/>
      <c r="G30" s="607"/>
      <c r="H30" s="606"/>
      <c r="I30" s="606"/>
      <c r="J30" s="606"/>
      <c r="K30" s="674">
        <f>SUM(K23:K29)</f>
        <v>0.10890000000000001</v>
      </c>
      <c r="L30" s="607"/>
      <c r="M30" s="606"/>
      <c r="N30" s="606"/>
      <c r="O30" s="606"/>
      <c r="P30" s="685">
        <f>SUM(P23:P29)</f>
        <v>0.8298</v>
      </c>
      <c r="Q30" s="184"/>
    </row>
    <row r="31" spans="1:17" ht="24" customHeight="1">
      <c r="A31" s="613" t="s">
        <v>246</v>
      </c>
      <c r="B31" s="226"/>
      <c r="C31" s="604"/>
      <c r="D31" s="226"/>
      <c r="E31" s="227"/>
      <c r="F31" s="337"/>
      <c r="G31" s="607"/>
      <c r="H31" s="606"/>
      <c r="I31" s="606"/>
      <c r="J31" s="606"/>
      <c r="K31" s="674"/>
      <c r="L31" s="607"/>
      <c r="M31" s="606"/>
      <c r="N31" s="606"/>
      <c r="O31" s="606"/>
      <c r="P31" s="685"/>
      <c r="Q31" s="184"/>
    </row>
    <row r="32" spans="1:17" ht="24" customHeight="1">
      <c r="A32" s="331" t="s">
        <v>241</v>
      </c>
      <c r="B32" s="227"/>
      <c r="C32" s="605"/>
      <c r="D32" s="227"/>
      <c r="E32" s="227"/>
      <c r="F32" s="339"/>
      <c r="G32" s="607"/>
      <c r="H32" s="606"/>
      <c r="I32" s="606"/>
      <c r="J32" s="606"/>
      <c r="K32" s="671"/>
      <c r="L32" s="607"/>
      <c r="M32" s="606"/>
      <c r="N32" s="606"/>
      <c r="O32" s="606"/>
      <c r="P32" s="682"/>
      <c r="Q32" s="184"/>
    </row>
    <row r="33" spans="1:17" ht="24" customHeight="1">
      <c r="A33" s="610">
        <v>15</v>
      </c>
      <c r="B33" s="342" t="s">
        <v>242</v>
      </c>
      <c r="C33" s="604">
        <v>4902545</v>
      </c>
      <c r="D33" s="337" t="s">
        <v>13</v>
      </c>
      <c r="E33" s="334" t="s">
        <v>361</v>
      </c>
      <c r="F33" s="337">
        <v>50</v>
      </c>
      <c r="G33" s="641"/>
      <c r="H33" s="642"/>
      <c r="I33" s="606">
        <f>G33-H33</f>
        <v>0</v>
      </c>
      <c r="J33" s="606">
        <f t="shared" si="0"/>
        <v>0</v>
      </c>
      <c r="K33" s="671">
        <f t="shared" si="1"/>
        <v>0</v>
      </c>
      <c r="L33" s="641"/>
      <c r="M33" s="642"/>
      <c r="N33" s="606">
        <f>L33-M33</f>
        <v>0</v>
      </c>
      <c r="O33" s="606">
        <f t="shared" si="2"/>
        <v>0</v>
      </c>
      <c r="P33" s="682">
        <f t="shared" si="3"/>
        <v>0</v>
      </c>
      <c r="Q33" s="184"/>
    </row>
    <row r="34" spans="1:17" ht="24" customHeight="1">
      <c r="A34" s="609" t="s">
        <v>243</v>
      </c>
      <c r="B34" s="226"/>
      <c r="C34" s="341"/>
      <c r="D34" s="342"/>
      <c r="E34" s="110"/>
      <c r="F34" s="337"/>
      <c r="G34" s="132"/>
      <c r="H34" s="81"/>
      <c r="I34" s="81"/>
      <c r="J34" s="81"/>
      <c r="K34" s="672">
        <f>SUM(K33)</f>
        <v>0</v>
      </c>
      <c r="L34" s="224"/>
      <c r="M34" s="81"/>
      <c r="N34" s="81"/>
      <c r="O34" s="81"/>
      <c r="P34" s="683">
        <f>SUM(P33)</f>
        <v>0</v>
      </c>
      <c r="Q34" s="184"/>
    </row>
    <row r="35" spans="1:17" ht="19.5" customHeight="1" thickBot="1">
      <c r="A35" s="85"/>
      <c r="B35" s="86"/>
      <c r="C35" s="87"/>
      <c r="D35" s="88"/>
      <c r="E35" s="89"/>
      <c r="F35" s="89"/>
      <c r="G35" s="90"/>
      <c r="H35" s="91"/>
      <c r="I35" s="91"/>
      <c r="J35" s="91"/>
      <c r="K35" s="675"/>
      <c r="L35" s="540"/>
      <c r="M35" s="91"/>
      <c r="N35" s="91"/>
      <c r="O35" s="91"/>
      <c r="P35" s="686"/>
      <c r="Q35" s="185"/>
    </row>
    <row r="36" spans="1:16" ht="13.5" thickTop="1">
      <c r="A36" s="84"/>
      <c r="B36" s="97"/>
      <c r="C36" s="76"/>
      <c r="D36" s="78"/>
      <c r="E36" s="77"/>
      <c r="F36" s="77"/>
      <c r="G36" s="98"/>
      <c r="H36" s="80"/>
      <c r="I36" s="81"/>
      <c r="J36" s="81"/>
      <c r="K36" s="670"/>
      <c r="L36" s="80"/>
      <c r="M36" s="80"/>
      <c r="N36" s="81"/>
      <c r="O36" s="81"/>
      <c r="P36" s="687"/>
    </row>
    <row r="37" spans="1:16" ht="12.75">
      <c r="A37" s="84"/>
      <c r="B37" s="97"/>
      <c r="C37" s="76"/>
      <c r="D37" s="78"/>
      <c r="E37" s="77"/>
      <c r="F37" s="77"/>
      <c r="G37" s="98"/>
      <c r="H37" s="80"/>
      <c r="I37" s="81"/>
      <c r="J37" s="81"/>
      <c r="K37" s="670"/>
      <c r="L37" s="80"/>
      <c r="M37" s="80"/>
      <c r="N37" s="81"/>
      <c r="O37" s="81"/>
      <c r="P37" s="687"/>
    </row>
    <row r="38" spans="1:16" ht="12.75">
      <c r="A38" s="80"/>
      <c r="B38" s="92"/>
      <c r="C38" s="92"/>
      <c r="D38" s="92"/>
      <c r="E38" s="92"/>
      <c r="F38" s="92"/>
      <c r="G38" s="92"/>
      <c r="H38" s="92"/>
      <c r="I38" s="92"/>
      <c r="J38" s="92"/>
      <c r="K38" s="676"/>
      <c r="L38" s="92"/>
      <c r="M38" s="92"/>
      <c r="N38" s="92"/>
      <c r="O38" s="92"/>
      <c r="P38" s="688"/>
    </row>
    <row r="39" spans="1:16" ht="20.25">
      <c r="A39" s="203"/>
      <c r="B39" s="343" t="s">
        <v>240</v>
      </c>
      <c r="C39" s="344"/>
      <c r="D39" s="344"/>
      <c r="E39" s="344"/>
      <c r="F39" s="344"/>
      <c r="G39" s="344"/>
      <c r="H39" s="344"/>
      <c r="I39" s="344"/>
      <c r="J39" s="344"/>
      <c r="K39" s="672">
        <f>K30-K34</f>
        <v>0.10890000000000001</v>
      </c>
      <c r="L39" s="225"/>
      <c r="M39" s="225"/>
      <c r="N39" s="225"/>
      <c r="O39" s="225"/>
      <c r="P39" s="689">
        <f>P30-P34</f>
        <v>0.8298</v>
      </c>
    </row>
    <row r="40" spans="1:16" ht="20.25">
      <c r="A40" s="163"/>
      <c r="B40" s="343" t="s">
        <v>244</v>
      </c>
      <c r="C40" s="329"/>
      <c r="D40" s="329"/>
      <c r="E40" s="329"/>
      <c r="F40" s="329"/>
      <c r="G40" s="329"/>
      <c r="H40" s="329"/>
      <c r="I40" s="329"/>
      <c r="J40" s="329"/>
      <c r="K40" s="672">
        <f>K19</f>
        <v>-0.0076</v>
      </c>
      <c r="L40" s="225"/>
      <c r="M40" s="225"/>
      <c r="N40" s="225"/>
      <c r="O40" s="225"/>
      <c r="P40" s="689">
        <f>P19</f>
        <v>4.275200000000001</v>
      </c>
    </row>
    <row r="41" spans="1:16" ht="18">
      <c r="A41" s="163"/>
      <c r="B41" s="227"/>
      <c r="C41" s="95"/>
      <c r="D41" s="95"/>
      <c r="E41" s="95"/>
      <c r="F41" s="95"/>
      <c r="G41" s="95"/>
      <c r="H41" s="95"/>
      <c r="I41" s="95"/>
      <c r="J41" s="95"/>
      <c r="K41" s="677"/>
      <c r="L41" s="63"/>
      <c r="M41" s="63"/>
      <c r="N41" s="63"/>
      <c r="O41" s="63"/>
      <c r="P41" s="690"/>
    </row>
    <row r="42" spans="1:16" ht="18">
      <c r="A42" s="163"/>
      <c r="B42" s="227"/>
      <c r="C42" s="95"/>
      <c r="D42" s="95"/>
      <c r="E42" s="95"/>
      <c r="F42" s="95"/>
      <c r="G42" s="95"/>
      <c r="H42" s="95"/>
      <c r="I42" s="95"/>
      <c r="J42" s="95"/>
      <c r="K42" s="677"/>
      <c r="L42" s="63"/>
      <c r="M42" s="63"/>
      <c r="N42" s="63"/>
      <c r="O42" s="63"/>
      <c r="P42" s="690"/>
    </row>
    <row r="43" spans="1:16" ht="23.25">
      <c r="A43" s="163"/>
      <c r="B43" s="345" t="s">
        <v>247</v>
      </c>
      <c r="C43" s="346"/>
      <c r="D43" s="347"/>
      <c r="E43" s="347"/>
      <c r="F43" s="347"/>
      <c r="G43" s="347"/>
      <c r="H43" s="347"/>
      <c r="I43" s="347"/>
      <c r="J43" s="347"/>
      <c r="K43" s="678">
        <f>SUM(K39:K42)</f>
        <v>0.10130000000000002</v>
      </c>
      <c r="L43" s="348"/>
      <c r="M43" s="348"/>
      <c r="N43" s="348"/>
      <c r="O43" s="348"/>
      <c r="P43" s="691">
        <f>SUM(P39:P42)</f>
        <v>5.105</v>
      </c>
    </row>
    <row r="44" ht="12.75">
      <c r="K44" s="679"/>
    </row>
    <row r="45" ht="13.5" thickBot="1">
      <c r="K45" s="679"/>
    </row>
    <row r="46" spans="1:17" ht="12.75">
      <c r="A46" s="275"/>
      <c r="B46" s="276"/>
      <c r="C46" s="276"/>
      <c r="D46" s="276"/>
      <c r="E46" s="276"/>
      <c r="F46" s="276"/>
      <c r="G46" s="276"/>
      <c r="H46" s="59"/>
      <c r="I46" s="59"/>
      <c r="J46" s="59"/>
      <c r="K46" s="59"/>
      <c r="L46" s="59"/>
      <c r="M46" s="59"/>
      <c r="N46" s="59"/>
      <c r="O46" s="59"/>
      <c r="P46" s="59"/>
      <c r="Q46" s="60"/>
    </row>
    <row r="47" spans="1:17" ht="23.25">
      <c r="A47" s="283" t="s">
        <v>342</v>
      </c>
      <c r="B47" s="267"/>
      <c r="C47" s="267"/>
      <c r="D47" s="267"/>
      <c r="E47" s="267"/>
      <c r="F47" s="267"/>
      <c r="G47" s="267"/>
      <c r="H47" s="21"/>
      <c r="I47" s="21"/>
      <c r="J47" s="21"/>
      <c r="K47" s="21"/>
      <c r="L47" s="21"/>
      <c r="M47" s="21"/>
      <c r="N47" s="21"/>
      <c r="O47" s="21"/>
      <c r="P47" s="21"/>
      <c r="Q47" s="61"/>
    </row>
    <row r="48" spans="1:17" ht="12.75">
      <c r="A48" s="277"/>
      <c r="B48" s="267"/>
      <c r="C48" s="267"/>
      <c r="D48" s="267"/>
      <c r="E48" s="267"/>
      <c r="F48" s="267"/>
      <c r="G48" s="267"/>
      <c r="H48" s="21"/>
      <c r="I48" s="21"/>
      <c r="J48" s="21"/>
      <c r="K48" s="21"/>
      <c r="L48" s="21"/>
      <c r="M48" s="21"/>
      <c r="N48" s="21"/>
      <c r="O48" s="21"/>
      <c r="P48" s="21"/>
      <c r="Q48" s="61"/>
    </row>
    <row r="49" spans="1:17" ht="18">
      <c r="A49" s="278"/>
      <c r="B49" s="279"/>
      <c r="C49" s="279"/>
      <c r="D49" s="279"/>
      <c r="E49" s="279"/>
      <c r="F49" s="279"/>
      <c r="G49" s="279"/>
      <c r="H49" s="21"/>
      <c r="I49" s="21"/>
      <c r="J49" s="289"/>
      <c r="K49" s="598" t="s">
        <v>354</v>
      </c>
      <c r="L49" s="21"/>
      <c r="M49" s="21"/>
      <c r="N49" s="21"/>
      <c r="O49" s="21"/>
      <c r="P49" s="599" t="s">
        <v>355</v>
      </c>
      <c r="Q49" s="61"/>
    </row>
    <row r="50" spans="1:17" ht="12.75">
      <c r="A50" s="280"/>
      <c r="B50" s="163"/>
      <c r="C50" s="163"/>
      <c r="D50" s="163"/>
      <c r="E50" s="163"/>
      <c r="F50" s="163"/>
      <c r="G50" s="163"/>
      <c r="H50" s="21"/>
      <c r="I50" s="21"/>
      <c r="J50" s="21"/>
      <c r="K50" s="21"/>
      <c r="L50" s="21"/>
      <c r="M50" s="21"/>
      <c r="N50" s="21"/>
      <c r="O50" s="21"/>
      <c r="P50" s="21"/>
      <c r="Q50" s="61"/>
    </row>
    <row r="51" spans="1:17" ht="12.75">
      <c r="A51" s="280"/>
      <c r="B51" s="163"/>
      <c r="C51" s="163"/>
      <c r="D51" s="163"/>
      <c r="E51" s="163"/>
      <c r="F51" s="163"/>
      <c r="G51" s="163"/>
      <c r="H51" s="21"/>
      <c r="I51" s="21"/>
      <c r="J51" s="21"/>
      <c r="K51" s="21"/>
      <c r="L51" s="21"/>
      <c r="M51" s="21"/>
      <c r="N51" s="21"/>
      <c r="O51" s="21"/>
      <c r="P51" s="21"/>
      <c r="Q51" s="61"/>
    </row>
    <row r="52" spans="1:17" ht="23.25">
      <c r="A52" s="283" t="s">
        <v>345</v>
      </c>
      <c r="B52" s="268"/>
      <c r="C52" s="268"/>
      <c r="D52" s="269"/>
      <c r="E52" s="269"/>
      <c r="F52" s="270"/>
      <c r="G52" s="269"/>
      <c r="H52" s="21"/>
      <c r="I52" s="21"/>
      <c r="J52" s="21"/>
      <c r="K52" s="620">
        <f>K43</f>
        <v>0.10130000000000002</v>
      </c>
      <c r="L52" s="279" t="s">
        <v>343</v>
      </c>
      <c r="M52" s="21"/>
      <c r="N52" s="21"/>
      <c r="O52" s="21"/>
      <c r="P52" s="620">
        <f>P43</f>
        <v>5.105</v>
      </c>
      <c r="Q52" s="350" t="s">
        <v>343</v>
      </c>
    </row>
    <row r="53" spans="1:17" ht="23.25">
      <c r="A53" s="596"/>
      <c r="B53" s="271"/>
      <c r="C53" s="271"/>
      <c r="D53" s="267"/>
      <c r="E53" s="267"/>
      <c r="F53" s="272"/>
      <c r="G53" s="267"/>
      <c r="H53" s="21"/>
      <c r="I53" s="21"/>
      <c r="J53" s="21"/>
      <c r="K53" s="348"/>
      <c r="L53" s="294"/>
      <c r="M53" s="21"/>
      <c r="N53" s="21"/>
      <c r="O53" s="21"/>
      <c r="P53" s="348"/>
      <c r="Q53" s="351"/>
    </row>
    <row r="54" spans="1:17" ht="23.25">
      <c r="A54" s="597" t="s">
        <v>344</v>
      </c>
      <c r="B54" s="273"/>
      <c r="C54" s="53"/>
      <c r="D54" s="267"/>
      <c r="E54" s="267"/>
      <c r="F54" s="274"/>
      <c r="G54" s="269"/>
      <c r="H54" s="21"/>
      <c r="I54" s="21"/>
      <c r="J54" s="21"/>
      <c r="K54" s="620">
        <f>'STEPPED UP GENCO'!K49</f>
        <v>-0.0004327893</v>
      </c>
      <c r="L54" s="279" t="s">
        <v>343</v>
      </c>
      <c r="M54" s="21"/>
      <c r="N54" s="21"/>
      <c r="O54" s="21"/>
      <c r="P54" s="620">
        <f>'STEPPED UP GENCO'!P49</f>
        <v>-0.016834112399999993</v>
      </c>
      <c r="Q54" s="350" t="s">
        <v>343</v>
      </c>
    </row>
    <row r="55" spans="1:17" ht="6.75" customHeight="1">
      <c r="A55" s="28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61"/>
    </row>
    <row r="56" spans="1:17" ht="6.75" customHeight="1">
      <c r="A56" s="28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61"/>
    </row>
    <row r="57" spans="1:17" ht="6.75" customHeight="1">
      <c r="A57" s="28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61"/>
    </row>
    <row r="58" spans="1:17" ht="23.25" customHeight="1">
      <c r="A58" s="281"/>
      <c r="B58" s="21"/>
      <c r="C58" s="21"/>
      <c r="D58" s="21"/>
      <c r="E58" s="21"/>
      <c r="F58" s="21"/>
      <c r="G58" s="21"/>
      <c r="H58" s="268"/>
      <c r="I58" s="268"/>
      <c r="J58" s="614" t="s">
        <v>346</v>
      </c>
      <c r="K58" s="620">
        <f>SUM(K52:K57)</f>
        <v>0.10086721070000002</v>
      </c>
      <c r="L58" s="295" t="s">
        <v>343</v>
      </c>
      <c r="M58" s="349"/>
      <c r="N58" s="349"/>
      <c r="O58" s="349"/>
      <c r="P58" s="620">
        <f>SUM(P52:P57)</f>
        <v>5.088165887600001</v>
      </c>
      <c r="Q58" s="295" t="s">
        <v>343</v>
      </c>
    </row>
    <row r="59" spans="1:17" ht="13.5" thickBot="1">
      <c r="A59" s="28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190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65" zoomScaleNormal="85" zoomScaleSheetLayoutView="65" zoomScalePageLayoutView="0" workbookViewId="0" topLeftCell="C1">
      <selection activeCell="J46" sqref="J46"/>
    </sheetView>
  </sheetViews>
  <sheetFormatPr defaultColWidth="9.140625" defaultRowHeight="12.75"/>
  <cols>
    <col min="1" max="1" width="5.140625" style="0" customWidth="1"/>
    <col min="2" max="2" width="35.710937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4.7109375" style="0" customWidth="1"/>
    <col min="12" max="13" width="13.00390625" style="0" customWidth="1"/>
    <col min="14" max="14" width="12.00390625" style="0" customWidth="1"/>
    <col min="15" max="15" width="15.28125" style="0" customWidth="1"/>
    <col min="16" max="16" width="14.7109375" style="0" customWidth="1"/>
    <col min="17" max="17" width="20.00390625" style="0" customWidth="1"/>
  </cols>
  <sheetData>
    <row r="1" ht="26.25">
      <c r="A1" s="1" t="s">
        <v>251</v>
      </c>
    </row>
    <row r="2" spans="1:17" ht="16.5" customHeight="1">
      <c r="A2" s="385" t="s">
        <v>252</v>
      </c>
      <c r="P2" s="533" t="str">
        <f>NDPL!Q1</f>
        <v>JUNE-2012</v>
      </c>
      <c r="Q2" s="591"/>
    </row>
    <row r="3" spans="1:8" ht="23.25">
      <c r="A3" s="228" t="s">
        <v>300</v>
      </c>
      <c r="H3" s="4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3.5" customHeight="1" thickBot="1" thickTop="1">
      <c r="A5" s="101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01/07/12</v>
      </c>
      <c r="H5" s="41" t="str">
        <f>NDPL!H5</f>
        <v>INTIAL READING 01/06/12</v>
      </c>
      <c r="I5" s="41" t="s">
        <v>4</v>
      </c>
      <c r="J5" s="41" t="s">
        <v>5</v>
      </c>
      <c r="K5" s="42" t="s">
        <v>6</v>
      </c>
      <c r="L5" s="43" t="str">
        <f>NDPL!G5</f>
        <v>FINAL READING 01/07/12</v>
      </c>
      <c r="M5" s="41" t="str">
        <f>NDPL!H5</f>
        <v>INTIAL READING 01/06/12</v>
      </c>
      <c r="N5" s="41" t="s">
        <v>4</v>
      </c>
      <c r="O5" s="41" t="s">
        <v>5</v>
      </c>
      <c r="P5" s="42" t="s">
        <v>6</v>
      </c>
      <c r="Q5" s="42" t="s">
        <v>324</v>
      </c>
    </row>
    <row r="6" ht="14.25" thickBot="1" thickTop="1"/>
    <row r="7" spans="1:17" ht="19.5" customHeight="1" thickTop="1">
      <c r="A7" s="366"/>
      <c r="B7" s="367" t="s">
        <v>266</v>
      </c>
      <c r="C7" s="368"/>
      <c r="D7" s="368"/>
      <c r="E7" s="368"/>
      <c r="F7" s="369"/>
      <c r="G7" s="121"/>
      <c r="H7" s="114"/>
      <c r="I7" s="114"/>
      <c r="J7" s="114"/>
      <c r="K7" s="117"/>
      <c r="L7" s="123"/>
      <c r="M7" s="27"/>
      <c r="N7" s="27"/>
      <c r="O7" s="27"/>
      <c r="P7" s="37"/>
      <c r="Q7" s="183"/>
    </row>
    <row r="8" spans="1:17" ht="19.5" customHeight="1">
      <c r="A8" s="330"/>
      <c r="B8" s="370" t="s">
        <v>267</v>
      </c>
      <c r="C8" s="371"/>
      <c r="D8" s="371"/>
      <c r="E8" s="371"/>
      <c r="F8" s="372"/>
      <c r="G8" s="46"/>
      <c r="H8" s="52"/>
      <c r="I8" s="52"/>
      <c r="J8" s="52"/>
      <c r="K8" s="50"/>
      <c r="L8" s="124"/>
      <c r="M8" s="21"/>
      <c r="N8" s="21"/>
      <c r="O8" s="21"/>
      <c r="P8" s="125"/>
      <c r="Q8" s="184"/>
    </row>
    <row r="9" spans="1:17" ht="19.5" customHeight="1">
      <c r="A9" s="330">
        <v>1</v>
      </c>
      <c r="B9" s="373" t="s">
        <v>268</v>
      </c>
      <c r="C9" s="371">
        <v>4864796</v>
      </c>
      <c r="D9" s="356" t="s">
        <v>13</v>
      </c>
      <c r="E9" s="119" t="s">
        <v>361</v>
      </c>
      <c r="F9" s="372">
        <v>100</v>
      </c>
      <c r="G9" s="641">
        <v>58359</v>
      </c>
      <c r="H9" s="642">
        <v>57142</v>
      </c>
      <c r="I9" s="378">
        <f>G9-H9</f>
        <v>1217</v>
      </c>
      <c r="J9" s="378">
        <f>$F9*I9</f>
        <v>121700</v>
      </c>
      <c r="K9" s="379">
        <f>J9/1000000</f>
        <v>0.1217</v>
      </c>
      <c r="L9" s="641">
        <v>78018</v>
      </c>
      <c r="M9" s="642">
        <v>77706</v>
      </c>
      <c r="N9" s="378">
        <f>L9-M9</f>
        <v>312</v>
      </c>
      <c r="O9" s="378">
        <f>$F9*N9</f>
        <v>31200</v>
      </c>
      <c r="P9" s="379">
        <f>O9/1000000</f>
        <v>0.0312</v>
      </c>
      <c r="Q9" s="184"/>
    </row>
    <row r="10" spans="1:17" ht="19.5" customHeight="1">
      <c r="A10" s="330">
        <v>2</v>
      </c>
      <c r="B10" s="373" t="s">
        <v>269</v>
      </c>
      <c r="C10" s="371">
        <v>4864797</v>
      </c>
      <c r="D10" s="356" t="s">
        <v>13</v>
      </c>
      <c r="E10" s="119" t="s">
        <v>361</v>
      </c>
      <c r="F10" s="372">
        <v>100</v>
      </c>
      <c r="G10" s="641">
        <v>10712</v>
      </c>
      <c r="H10" s="642">
        <v>11120</v>
      </c>
      <c r="I10" s="378">
        <f>G10-H10</f>
        <v>-408</v>
      </c>
      <c r="J10" s="378">
        <f>$F10*I10</f>
        <v>-40800</v>
      </c>
      <c r="K10" s="379">
        <f>J10/1000000</f>
        <v>-0.0408</v>
      </c>
      <c r="L10" s="641">
        <v>999851</v>
      </c>
      <c r="M10" s="642">
        <v>999910</v>
      </c>
      <c r="N10" s="378">
        <f>L10-M10</f>
        <v>-59</v>
      </c>
      <c r="O10" s="378">
        <f>$F10*N10</f>
        <v>-5900</v>
      </c>
      <c r="P10" s="379">
        <f>O10/1000000</f>
        <v>-0.0059</v>
      </c>
      <c r="Q10" s="184"/>
    </row>
    <row r="11" spans="1:17" ht="19.5" customHeight="1">
      <c r="A11" s="330">
        <v>3</v>
      </c>
      <c r="B11" s="373" t="s">
        <v>270</v>
      </c>
      <c r="C11" s="371">
        <v>4864818</v>
      </c>
      <c r="D11" s="356" t="s">
        <v>13</v>
      </c>
      <c r="E11" s="119" t="s">
        <v>361</v>
      </c>
      <c r="F11" s="372">
        <v>100</v>
      </c>
      <c r="G11" s="641">
        <v>173569</v>
      </c>
      <c r="H11" s="642">
        <v>173569</v>
      </c>
      <c r="I11" s="378">
        <f>G11-H11</f>
        <v>0</v>
      </c>
      <c r="J11" s="378">
        <f>$F11*I11</f>
        <v>0</v>
      </c>
      <c r="K11" s="379">
        <f>J11/1000000</f>
        <v>0</v>
      </c>
      <c r="L11" s="641">
        <v>95770</v>
      </c>
      <c r="M11" s="642">
        <v>92337</v>
      </c>
      <c r="N11" s="378">
        <f>L11-M11</f>
        <v>3433</v>
      </c>
      <c r="O11" s="378">
        <f>$F11*N11</f>
        <v>343300</v>
      </c>
      <c r="P11" s="379">
        <f>O11/1000000</f>
        <v>0.3433</v>
      </c>
      <c r="Q11" s="184"/>
    </row>
    <row r="12" spans="1:17" ht="19.5" customHeight="1">
      <c r="A12" s="330">
        <v>4</v>
      </c>
      <c r="B12" s="373" t="s">
        <v>271</v>
      </c>
      <c r="C12" s="371">
        <v>4864842</v>
      </c>
      <c r="D12" s="356" t="s">
        <v>13</v>
      </c>
      <c r="E12" s="119" t="s">
        <v>361</v>
      </c>
      <c r="F12" s="726">
        <v>937.5</v>
      </c>
      <c r="G12" s="641">
        <v>18009</v>
      </c>
      <c r="H12" s="642">
        <v>18279</v>
      </c>
      <c r="I12" s="378">
        <f>G12-H12</f>
        <v>-270</v>
      </c>
      <c r="J12" s="378">
        <f>$F12*I12</f>
        <v>-253125</v>
      </c>
      <c r="K12" s="379">
        <f>J12/1000000</f>
        <v>-0.253125</v>
      </c>
      <c r="L12" s="641">
        <v>17970</v>
      </c>
      <c r="M12" s="642">
        <v>17982</v>
      </c>
      <c r="N12" s="378">
        <f>L12-M12</f>
        <v>-12</v>
      </c>
      <c r="O12" s="378">
        <f>$F12*N12</f>
        <v>-11250</v>
      </c>
      <c r="P12" s="379">
        <f>O12/1000000</f>
        <v>-0.01125</v>
      </c>
      <c r="Q12" s="623"/>
    </row>
    <row r="13" spans="1:17" ht="19.5" customHeight="1">
      <c r="A13" s="330"/>
      <c r="B13" s="370" t="s">
        <v>272</v>
      </c>
      <c r="C13" s="371"/>
      <c r="D13" s="356"/>
      <c r="E13" s="106"/>
      <c r="F13" s="372"/>
      <c r="G13" s="332"/>
      <c r="H13" s="363"/>
      <c r="I13" s="363"/>
      <c r="J13" s="363"/>
      <c r="K13" s="380"/>
      <c r="L13" s="386"/>
      <c r="M13" s="387"/>
      <c r="N13" s="387"/>
      <c r="O13" s="387"/>
      <c r="P13" s="388"/>
      <c r="Q13" s="184"/>
    </row>
    <row r="14" spans="1:17" ht="19.5" customHeight="1">
      <c r="A14" s="330"/>
      <c r="B14" s="370"/>
      <c r="C14" s="371"/>
      <c r="D14" s="356"/>
      <c r="E14" s="106"/>
      <c r="F14" s="372"/>
      <c r="G14" s="332"/>
      <c r="H14" s="363"/>
      <c r="I14" s="363"/>
      <c r="J14" s="363"/>
      <c r="K14" s="380"/>
      <c r="L14" s="386"/>
      <c r="M14" s="387"/>
      <c r="N14" s="387"/>
      <c r="O14" s="387"/>
      <c r="P14" s="388"/>
      <c r="Q14" s="184"/>
    </row>
    <row r="15" spans="1:17" ht="19.5" customHeight="1">
      <c r="A15" s="330">
        <v>5</v>
      </c>
      <c r="B15" s="373" t="s">
        <v>273</v>
      </c>
      <c r="C15" s="371">
        <v>4864880</v>
      </c>
      <c r="D15" s="356" t="s">
        <v>13</v>
      </c>
      <c r="E15" s="119" t="s">
        <v>361</v>
      </c>
      <c r="F15" s="372">
        <v>-500</v>
      </c>
      <c r="G15" s="641">
        <v>992776</v>
      </c>
      <c r="H15" s="642">
        <v>992776</v>
      </c>
      <c r="I15" s="378">
        <f>G15-H15</f>
        <v>0</v>
      </c>
      <c r="J15" s="378">
        <f>$F15*I15</f>
        <v>0</v>
      </c>
      <c r="K15" s="379">
        <f>J15/1000000</f>
        <v>0</v>
      </c>
      <c r="L15" s="641">
        <v>938309</v>
      </c>
      <c r="M15" s="642">
        <v>941209</v>
      </c>
      <c r="N15" s="378">
        <f>L15-M15</f>
        <v>-2900</v>
      </c>
      <c r="O15" s="378">
        <f>$F15*N15</f>
        <v>1450000</v>
      </c>
      <c r="P15" s="379">
        <f>O15/1000000</f>
        <v>1.45</v>
      </c>
      <c r="Q15" s="184"/>
    </row>
    <row r="16" spans="1:17" ht="19.5" customHeight="1">
      <c r="A16" s="330">
        <v>6</v>
      </c>
      <c r="B16" s="373" t="s">
        <v>274</v>
      </c>
      <c r="C16" s="371">
        <v>4864881</v>
      </c>
      <c r="D16" s="356" t="s">
        <v>13</v>
      </c>
      <c r="E16" s="119" t="s">
        <v>361</v>
      </c>
      <c r="F16" s="372">
        <v>-500</v>
      </c>
      <c r="G16" s="641">
        <v>993880</v>
      </c>
      <c r="H16" s="642">
        <v>994043</v>
      </c>
      <c r="I16" s="378">
        <f>G16-H16</f>
        <v>-163</v>
      </c>
      <c r="J16" s="378">
        <f>$F16*I16</f>
        <v>81500</v>
      </c>
      <c r="K16" s="379">
        <f>J16/1000000</f>
        <v>0.0815</v>
      </c>
      <c r="L16" s="641">
        <v>986194</v>
      </c>
      <c r="M16" s="642">
        <v>986206</v>
      </c>
      <c r="N16" s="378">
        <f>L16-M16</f>
        <v>-12</v>
      </c>
      <c r="O16" s="378">
        <f>$F16*N16</f>
        <v>6000</v>
      </c>
      <c r="P16" s="379">
        <f>O16/1000000</f>
        <v>0.006</v>
      </c>
      <c r="Q16" s="184"/>
    </row>
    <row r="17" spans="1:17" ht="19.5" customHeight="1">
      <c r="A17" s="330">
        <v>7</v>
      </c>
      <c r="B17" s="373" t="s">
        <v>289</v>
      </c>
      <c r="C17" s="371">
        <v>4902572</v>
      </c>
      <c r="D17" s="356" t="s">
        <v>13</v>
      </c>
      <c r="E17" s="119" t="s">
        <v>361</v>
      </c>
      <c r="F17" s="372">
        <v>300</v>
      </c>
      <c r="G17" s="641">
        <v>999996</v>
      </c>
      <c r="H17" s="642">
        <v>999987</v>
      </c>
      <c r="I17" s="378">
        <f>G17-H17</f>
        <v>9</v>
      </c>
      <c r="J17" s="378">
        <f>$F17*I17</f>
        <v>2700</v>
      </c>
      <c r="K17" s="379">
        <f>J17/1000000</f>
        <v>0.0027</v>
      </c>
      <c r="L17" s="641">
        <v>999939</v>
      </c>
      <c r="M17" s="642">
        <v>999886</v>
      </c>
      <c r="N17" s="378">
        <f>L17-M17</f>
        <v>53</v>
      </c>
      <c r="O17" s="378">
        <f>$F17*N17</f>
        <v>15900</v>
      </c>
      <c r="P17" s="379">
        <f>O17/1000000</f>
        <v>0.0159</v>
      </c>
      <c r="Q17" s="184"/>
    </row>
    <row r="18" spans="1:17" ht="19.5" customHeight="1">
      <c r="A18" s="330"/>
      <c r="B18" s="370"/>
      <c r="C18" s="371"/>
      <c r="D18" s="356"/>
      <c r="E18" s="119"/>
      <c r="F18" s="372"/>
      <c r="G18" s="118"/>
      <c r="H18" s="106"/>
      <c r="I18" s="52"/>
      <c r="J18" s="52"/>
      <c r="K18" s="122"/>
      <c r="L18" s="389"/>
      <c r="M18" s="23"/>
      <c r="N18" s="23"/>
      <c r="O18" s="23"/>
      <c r="P18" s="30"/>
      <c r="Q18" s="184"/>
    </row>
    <row r="19" spans="1:17" ht="19.5" customHeight="1">
      <c r="A19" s="330"/>
      <c r="B19" s="370"/>
      <c r="C19" s="371"/>
      <c r="D19" s="356"/>
      <c r="E19" s="119"/>
      <c r="F19" s="372"/>
      <c r="G19" s="118"/>
      <c r="H19" s="106"/>
      <c r="I19" s="52"/>
      <c r="J19" s="52"/>
      <c r="K19" s="122"/>
      <c r="L19" s="389"/>
      <c r="M19" s="23"/>
      <c r="N19" s="23"/>
      <c r="O19" s="23"/>
      <c r="P19" s="30"/>
      <c r="Q19" s="184"/>
    </row>
    <row r="20" spans="1:17" ht="19.5" customHeight="1">
      <c r="A20" s="330"/>
      <c r="B20" s="373"/>
      <c r="C20" s="371"/>
      <c r="D20" s="356"/>
      <c r="E20" s="119"/>
      <c r="F20" s="372"/>
      <c r="G20" s="118"/>
      <c r="H20" s="106"/>
      <c r="I20" s="52"/>
      <c r="J20" s="52"/>
      <c r="K20" s="122"/>
      <c r="L20" s="389"/>
      <c r="M20" s="23"/>
      <c r="N20" s="23"/>
      <c r="O20" s="23"/>
      <c r="P20" s="30"/>
      <c r="Q20" s="184"/>
    </row>
    <row r="21" spans="1:17" ht="19.5" customHeight="1">
      <c r="A21" s="330"/>
      <c r="B21" s="370" t="s">
        <v>275</v>
      </c>
      <c r="C21" s="371"/>
      <c r="D21" s="356"/>
      <c r="E21" s="119"/>
      <c r="F21" s="374"/>
      <c r="G21" s="118"/>
      <c r="H21" s="106"/>
      <c r="I21" s="49"/>
      <c r="J21" s="53"/>
      <c r="K21" s="382">
        <f>SUM(K9:K20)</f>
        <v>-0.08802499999999999</v>
      </c>
      <c r="L21" s="390"/>
      <c r="M21" s="387"/>
      <c r="N21" s="387"/>
      <c r="O21" s="387"/>
      <c r="P21" s="383">
        <f>SUM(P9:P20)</f>
        <v>1.82925</v>
      </c>
      <c r="Q21" s="184"/>
    </row>
    <row r="22" spans="1:17" ht="19.5" customHeight="1">
      <c r="A22" s="330"/>
      <c r="B22" s="370" t="s">
        <v>276</v>
      </c>
      <c r="C22" s="371"/>
      <c r="D22" s="356"/>
      <c r="E22" s="119"/>
      <c r="F22" s="374"/>
      <c r="G22" s="118"/>
      <c r="H22" s="106"/>
      <c r="I22" s="49"/>
      <c r="J22" s="49"/>
      <c r="K22" s="122"/>
      <c r="L22" s="389"/>
      <c r="M22" s="23"/>
      <c r="N22" s="23"/>
      <c r="O22" s="23"/>
      <c r="P22" s="30"/>
      <c r="Q22" s="184"/>
    </row>
    <row r="23" spans="1:17" ht="19.5" customHeight="1">
      <c r="A23" s="330"/>
      <c r="B23" s="370" t="s">
        <v>277</v>
      </c>
      <c r="C23" s="371"/>
      <c r="D23" s="356"/>
      <c r="E23" s="119"/>
      <c r="F23" s="374"/>
      <c r="G23" s="118"/>
      <c r="H23" s="106"/>
      <c r="I23" s="49"/>
      <c r="J23" s="49"/>
      <c r="K23" s="122"/>
      <c r="L23" s="389"/>
      <c r="M23" s="23"/>
      <c r="N23" s="23"/>
      <c r="O23" s="23"/>
      <c r="P23" s="30"/>
      <c r="Q23" s="184"/>
    </row>
    <row r="24" spans="1:17" ht="19.5" customHeight="1">
      <c r="A24" s="330">
        <v>8</v>
      </c>
      <c r="B24" s="373" t="s">
        <v>278</v>
      </c>
      <c r="C24" s="371">
        <v>4864794</v>
      </c>
      <c r="D24" s="356" t="s">
        <v>13</v>
      </c>
      <c r="E24" s="119" t="s">
        <v>361</v>
      </c>
      <c r="F24" s="372">
        <v>200</v>
      </c>
      <c r="G24" s="641">
        <v>950423</v>
      </c>
      <c r="H24" s="642">
        <v>950423</v>
      </c>
      <c r="I24" s="378">
        <f>G24-H24</f>
        <v>0</v>
      </c>
      <c r="J24" s="378">
        <f>$F24*I24</f>
        <v>0</v>
      </c>
      <c r="K24" s="379">
        <f>J24/1000000</f>
        <v>0</v>
      </c>
      <c r="L24" s="641">
        <v>991627</v>
      </c>
      <c r="M24" s="642">
        <v>991908</v>
      </c>
      <c r="N24" s="378">
        <f>L24-M24</f>
        <v>-281</v>
      </c>
      <c r="O24" s="378">
        <f>$F24*N24</f>
        <v>-56200</v>
      </c>
      <c r="P24" s="379">
        <f>O24/1000000</f>
        <v>-0.0562</v>
      </c>
      <c r="Q24" s="184"/>
    </row>
    <row r="25" spans="1:17" ht="19.5" customHeight="1">
      <c r="A25" s="330">
        <v>9</v>
      </c>
      <c r="B25" s="373" t="s">
        <v>279</v>
      </c>
      <c r="C25" s="371">
        <v>4864795</v>
      </c>
      <c r="D25" s="356" t="s">
        <v>13</v>
      </c>
      <c r="E25" s="119" t="s">
        <v>361</v>
      </c>
      <c r="F25" s="372">
        <v>100</v>
      </c>
      <c r="G25" s="641">
        <v>864395</v>
      </c>
      <c r="H25" s="642">
        <v>865044</v>
      </c>
      <c r="I25" s="378">
        <f>G25-H25</f>
        <v>-649</v>
      </c>
      <c r="J25" s="378">
        <f>$F25*I25</f>
        <v>-64900</v>
      </c>
      <c r="K25" s="379">
        <f>J25/1000000</f>
        <v>-0.0649</v>
      </c>
      <c r="L25" s="641">
        <v>928341</v>
      </c>
      <c r="M25" s="642">
        <v>928496</v>
      </c>
      <c r="N25" s="378">
        <f>L25-M25</f>
        <v>-155</v>
      </c>
      <c r="O25" s="378">
        <f>$F25*N25</f>
        <v>-15500</v>
      </c>
      <c r="P25" s="379">
        <f>O25/1000000</f>
        <v>-0.0155</v>
      </c>
      <c r="Q25" s="184"/>
    </row>
    <row r="26" spans="1:17" ht="19.5" customHeight="1">
      <c r="A26" s="330"/>
      <c r="B26" s="373"/>
      <c r="C26" s="371"/>
      <c r="D26" s="356"/>
      <c r="E26" s="119"/>
      <c r="F26" s="372"/>
      <c r="G26" s="118"/>
      <c r="H26" s="106"/>
      <c r="I26" s="52"/>
      <c r="J26" s="52"/>
      <c r="K26" s="122"/>
      <c r="L26" s="389"/>
      <c r="M26" s="23"/>
      <c r="N26" s="23"/>
      <c r="O26" s="23"/>
      <c r="P26" s="30"/>
      <c r="Q26" s="184"/>
    </row>
    <row r="27" spans="1:17" ht="19.5" customHeight="1">
      <c r="A27" s="330"/>
      <c r="B27" s="370" t="s">
        <v>280</v>
      </c>
      <c r="C27" s="373"/>
      <c r="D27" s="356"/>
      <c r="E27" s="119"/>
      <c r="F27" s="374"/>
      <c r="G27" s="118"/>
      <c r="H27" s="106"/>
      <c r="I27" s="49"/>
      <c r="J27" s="53"/>
      <c r="K27" s="383">
        <f>SUM(K24:K26)</f>
        <v>-0.0649</v>
      </c>
      <c r="L27" s="390"/>
      <c r="M27" s="387"/>
      <c r="N27" s="387"/>
      <c r="O27" s="387"/>
      <c r="P27" s="383">
        <f>SUM(P24:P26)</f>
        <v>-0.0717</v>
      </c>
      <c r="Q27" s="184"/>
    </row>
    <row r="28" spans="1:17" ht="19.5" customHeight="1">
      <c r="A28" s="330"/>
      <c r="B28" s="370" t="s">
        <v>281</v>
      </c>
      <c r="C28" s="371"/>
      <c r="D28" s="356"/>
      <c r="E28" s="106"/>
      <c r="F28" s="372"/>
      <c r="G28" s="118"/>
      <c r="H28" s="106"/>
      <c r="I28" s="52"/>
      <c r="J28" s="48"/>
      <c r="K28" s="122"/>
      <c r="L28" s="389"/>
      <c r="M28" s="23"/>
      <c r="N28" s="23"/>
      <c r="O28" s="23"/>
      <c r="P28" s="30"/>
      <c r="Q28" s="184"/>
    </row>
    <row r="29" spans="1:17" ht="19.5" customHeight="1">
      <c r="A29" s="330"/>
      <c r="B29" s="370" t="s">
        <v>277</v>
      </c>
      <c r="C29" s="371"/>
      <c r="D29" s="356"/>
      <c r="E29" s="106"/>
      <c r="F29" s="372"/>
      <c r="G29" s="118"/>
      <c r="H29" s="106"/>
      <c r="I29" s="52"/>
      <c r="J29" s="48"/>
      <c r="K29" s="122"/>
      <c r="L29" s="389"/>
      <c r="M29" s="23"/>
      <c r="N29" s="23"/>
      <c r="O29" s="23"/>
      <c r="P29" s="30"/>
      <c r="Q29" s="184"/>
    </row>
    <row r="30" spans="1:17" ht="19.5" customHeight="1">
      <c r="A30" s="330">
        <v>10</v>
      </c>
      <c r="B30" s="373" t="s">
        <v>282</v>
      </c>
      <c r="C30" s="371">
        <v>4864819</v>
      </c>
      <c r="D30" s="356" t="s">
        <v>13</v>
      </c>
      <c r="E30" s="119" t="s">
        <v>361</v>
      </c>
      <c r="F30" s="375">
        <v>200</v>
      </c>
      <c r="G30" s="641">
        <v>175319</v>
      </c>
      <c r="H30" s="642">
        <v>175319</v>
      </c>
      <c r="I30" s="378">
        <f aca="true" t="shared" si="0" ref="I30:I35">G30-H30</f>
        <v>0</v>
      </c>
      <c r="J30" s="378">
        <f aca="true" t="shared" si="1" ref="J30:J35">$F30*I30</f>
        <v>0</v>
      </c>
      <c r="K30" s="379">
        <f aca="true" t="shared" si="2" ref="K30:K35">J30/1000000</f>
        <v>0</v>
      </c>
      <c r="L30" s="641">
        <v>261808</v>
      </c>
      <c r="M30" s="642">
        <v>258947</v>
      </c>
      <c r="N30" s="378">
        <f aca="true" t="shared" si="3" ref="N30:N35">L30-M30</f>
        <v>2861</v>
      </c>
      <c r="O30" s="378">
        <f aca="true" t="shared" si="4" ref="O30:O35">$F30*N30</f>
        <v>572200</v>
      </c>
      <c r="P30" s="379">
        <f aca="true" t="shared" si="5" ref="P30:P35">O30/1000000</f>
        <v>0.5722</v>
      </c>
      <c r="Q30" s="184"/>
    </row>
    <row r="31" spans="1:17" ht="19.5" customHeight="1">
      <c r="A31" s="330">
        <v>11</v>
      </c>
      <c r="B31" s="373" t="s">
        <v>283</v>
      </c>
      <c r="C31" s="371">
        <v>4864801</v>
      </c>
      <c r="D31" s="356" t="s">
        <v>13</v>
      </c>
      <c r="E31" s="119" t="s">
        <v>361</v>
      </c>
      <c r="F31" s="375">
        <v>200</v>
      </c>
      <c r="G31" s="641">
        <v>66426</v>
      </c>
      <c r="H31" s="642">
        <v>66426</v>
      </c>
      <c r="I31" s="378">
        <f t="shared" si="0"/>
        <v>0</v>
      </c>
      <c r="J31" s="378">
        <f t="shared" si="1"/>
        <v>0</v>
      </c>
      <c r="K31" s="379">
        <f t="shared" si="2"/>
        <v>0</v>
      </c>
      <c r="L31" s="641">
        <v>40848</v>
      </c>
      <c r="M31" s="642">
        <v>40189</v>
      </c>
      <c r="N31" s="378">
        <f t="shared" si="3"/>
        <v>659</v>
      </c>
      <c r="O31" s="378">
        <f t="shared" si="4"/>
        <v>131800</v>
      </c>
      <c r="P31" s="379">
        <f t="shared" si="5"/>
        <v>0.1318</v>
      </c>
      <c r="Q31" s="184"/>
    </row>
    <row r="32" spans="1:17" ht="19.5" customHeight="1">
      <c r="A32" s="330">
        <v>12</v>
      </c>
      <c r="B32" s="373" t="s">
        <v>284</v>
      </c>
      <c r="C32" s="371">
        <v>4864820</v>
      </c>
      <c r="D32" s="356" t="s">
        <v>13</v>
      </c>
      <c r="E32" s="119" t="s">
        <v>361</v>
      </c>
      <c r="F32" s="375">
        <v>100</v>
      </c>
      <c r="G32" s="641">
        <v>96402</v>
      </c>
      <c r="H32" s="642">
        <v>96402</v>
      </c>
      <c r="I32" s="378">
        <f t="shared" si="0"/>
        <v>0</v>
      </c>
      <c r="J32" s="378">
        <f t="shared" si="1"/>
        <v>0</v>
      </c>
      <c r="K32" s="379">
        <f t="shared" si="2"/>
        <v>0</v>
      </c>
      <c r="L32" s="641">
        <v>71140</v>
      </c>
      <c r="M32" s="642">
        <v>69889</v>
      </c>
      <c r="N32" s="378">
        <f t="shared" si="3"/>
        <v>1251</v>
      </c>
      <c r="O32" s="378">
        <f t="shared" si="4"/>
        <v>125100</v>
      </c>
      <c r="P32" s="379">
        <f t="shared" si="5"/>
        <v>0.1251</v>
      </c>
      <c r="Q32" s="184"/>
    </row>
    <row r="33" spans="1:17" ht="19.5" customHeight="1">
      <c r="A33" s="330">
        <v>13</v>
      </c>
      <c r="B33" s="373" t="s">
        <v>285</v>
      </c>
      <c r="C33" s="371">
        <v>4865168</v>
      </c>
      <c r="D33" s="356" t="s">
        <v>13</v>
      </c>
      <c r="E33" s="119" t="s">
        <v>361</v>
      </c>
      <c r="F33" s="375">
        <v>1000</v>
      </c>
      <c r="G33" s="641">
        <v>987584</v>
      </c>
      <c r="H33" s="642">
        <v>987584</v>
      </c>
      <c r="I33" s="378">
        <f t="shared" si="0"/>
        <v>0</v>
      </c>
      <c r="J33" s="378">
        <f t="shared" si="1"/>
        <v>0</v>
      </c>
      <c r="K33" s="379">
        <f t="shared" si="2"/>
        <v>0</v>
      </c>
      <c r="L33" s="641">
        <v>998126</v>
      </c>
      <c r="M33" s="642">
        <v>997870</v>
      </c>
      <c r="N33" s="378">
        <f t="shared" si="3"/>
        <v>256</v>
      </c>
      <c r="O33" s="378">
        <f t="shared" si="4"/>
        <v>256000</v>
      </c>
      <c r="P33" s="379">
        <f t="shared" si="5"/>
        <v>0.256</v>
      </c>
      <c r="Q33" s="184"/>
    </row>
    <row r="34" spans="1:17" ht="19.5" customHeight="1">
      <c r="A34" s="330">
        <v>14</v>
      </c>
      <c r="B34" s="373" t="s">
        <v>286</v>
      </c>
      <c r="C34" s="371">
        <v>4864802</v>
      </c>
      <c r="D34" s="356" t="s">
        <v>13</v>
      </c>
      <c r="E34" s="119" t="s">
        <v>361</v>
      </c>
      <c r="F34" s="375">
        <v>100</v>
      </c>
      <c r="G34" s="641">
        <v>981001</v>
      </c>
      <c r="H34" s="642">
        <v>981192</v>
      </c>
      <c r="I34" s="378">
        <f t="shared" si="0"/>
        <v>-191</v>
      </c>
      <c r="J34" s="378">
        <f t="shared" si="1"/>
        <v>-19100</v>
      </c>
      <c r="K34" s="379">
        <f t="shared" si="2"/>
        <v>-0.0191</v>
      </c>
      <c r="L34" s="641">
        <v>7295</v>
      </c>
      <c r="M34" s="642">
        <v>7330</v>
      </c>
      <c r="N34" s="378">
        <f t="shared" si="3"/>
        <v>-35</v>
      </c>
      <c r="O34" s="378">
        <f t="shared" si="4"/>
        <v>-3500</v>
      </c>
      <c r="P34" s="379">
        <f t="shared" si="5"/>
        <v>-0.0035</v>
      </c>
      <c r="Q34" s="184"/>
    </row>
    <row r="35" spans="1:17" ht="19.5" customHeight="1">
      <c r="A35" s="330">
        <v>15</v>
      </c>
      <c r="B35" s="373" t="s">
        <v>392</v>
      </c>
      <c r="C35" s="371">
        <v>5128400</v>
      </c>
      <c r="D35" s="356" t="s">
        <v>13</v>
      </c>
      <c r="E35" s="119" t="s">
        <v>361</v>
      </c>
      <c r="F35" s="375">
        <v>937.5</v>
      </c>
      <c r="G35" s="641">
        <v>9</v>
      </c>
      <c r="H35" s="642">
        <v>9</v>
      </c>
      <c r="I35" s="378">
        <f t="shared" si="0"/>
        <v>0</v>
      </c>
      <c r="J35" s="378">
        <f t="shared" si="1"/>
        <v>0</v>
      </c>
      <c r="K35" s="379">
        <f t="shared" si="2"/>
        <v>0</v>
      </c>
      <c r="L35" s="641">
        <v>2237</v>
      </c>
      <c r="M35" s="642">
        <v>2790</v>
      </c>
      <c r="N35" s="378">
        <f t="shared" si="3"/>
        <v>-553</v>
      </c>
      <c r="O35" s="378">
        <f t="shared" si="4"/>
        <v>-518437.5</v>
      </c>
      <c r="P35" s="725">
        <f t="shared" si="5"/>
        <v>-0.5184375</v>
      </c>
      <c r="Q35" s="184"/>
    </row>
    <row r="36" spans="1:17" ht="19.5" customHeight="1">
      <c r="A36" s="330"/>
      <c r="B36" s="370" t="s">
        <v>272</v>
      </c>
      <c r="C36" s="371"/>
      <c r="D36" s="356"/>
      <c r="E36" s="106"/>
      <c r="F36" s="372"/>
      <c r="G36" s="332"/>
      <c r="H36" s="363"/>
      <c r="I36" s="363"/>
      <c r="J36" s="381"/>
      <c r="K36" s="380"/>
      <c r="L36" s="386"/>
      <c r="M36" s="387"/>
      <c r="N36" s="387"/>
      <c r="O36" s="387"/>
      <c r="P36" s="388"/>
      <c r="Q36" s="184"/>
    </row>
    <row r="37" spans="1:17" ht="19.5" customHeight="1">
      <c r="A37" s="330">
        <v>16</v>
      </c>
      <c r="B37" s="373" t="s">
        <v>287</v>
      </c>
      <c r="C37" s="371">
        <v>4864882</v>
      </c>
      <c r="D37" s="356" t="s">
        <v>13</v>
      </c>
      <c r="E37" s="119" t="s">
        <v>361</v>
      </c>
      <c r="F37" s="375">
        <v>-625</v>
      </c>
      <c r="G37" s="641">
        <v>991727</v>
      </c>
      <c r="H37" s="642">
        <v>991875</v>
      </c>
      <c r="I37" s="378">
        <f>G37-H37</f>
        <v>-148</v>
      </c>
      <c r="J37" s="378">
        <f>$F37*I37</f>
        <v>92500</v>
      </c>
      <c r="K37" s="379">
        <f>J37/1000000</f>
        <v>0.0925</v>
      </c>
      <c r="L37" s="641">
        <v>995687</v>
      </c>
      <c r="M37" s="642">
        <v>995706</v>
      </c>
      <c r="N37" s="378">
        <f>L37-M37</f>
        <v>-19</v>
      </c>
      <c r="O37" s="378">
        <f>$F37*N37</f>
        <v>11875</v>
      </c>
      <c r="P37" s="725">
        <f>O37/1000000</f>
        <v>0.011875</v>
      </c>
      <c r="Q37" s="623"/>
    </row>
    <row r="38" spans="1:17" ht="19.5" customHeight="1">
      <c r="A38" s="330">
        <v>17</v>
      </c>
      <c r="B38" s="373" t="s">
        <v>290</v>
      </c>
      <c r="C38" s="371">
        <v>4902572</v>
      </c>
      <c r="D38" s="356" t="s">
        <v>13</v>
      </c>
      <c r="E38" s="119" t="s">
        <v>361</v>
      </c>
      <c r="F38" s="375">
        <v>-300</v>
      </c>
      <c r="G38" s="641">
        <v>999996</v>
      </c>
      <c r="H38" s="642">
        <v>999987</v>
      </c>
      <c r="I38" s="378">
        <f>G38-H38</f>
        <v>9</v>
      </c>
      <c r="J38" s="378">
        <f>$F38*I38</f>
        <v>-2700</v>
      </c>
      <c r="K38" s="379">
        <f>J38/1000000</f>
        <v>-0.0027</v>
      </c>
      <c r="L38" s="641">
        <v>999939</v>
      </c>
      <c r="M38" s="642">
        <v>999886</v>
      </c>
      <c r="N38" s="378">
        <f>L38-M38</f>
        <v>53</v>
      </c>
      <c r="O38" s="378">
        <f>$F38*N38</f>
        <v>-15900</v>
      </c>
      <c r="P38" s="379">
        <f>O38/1000000</f>
        <v>-0.0159</v>
      </c>
      <c r="Q38" s="184"/>
    </row>
    <row r="39" spans="1:17" ht="19.5" customHeight="1">
      <c r="A39" s="330"/>
      <c r="B39" s="370"/>
      <c r="C39" s="371"/>
      <c r="D39" s="371"/>
      <c r="E39" s="373"/>
      <c r="F39" s="371"/>
      <c r="G39" s="118"/>
      <c r="H39" s="52"/>
      <c r="I39" s="52"/>
      <c r="J39" s="52"/>
      <c r="K39" s="126"/>
      <c r="L39" s="46"/>
      <c r="M39" s="23"/>
      <c r="N39" s="23"/>
      <c r="O39" s="23"/>
      <c r="P39" s="30"/>
      <c r="Q39" s="184"/>
    </row>
    <row r="40" spans="1:17" ht="19.5" customHeight="1" thickBot="1">
      <c r="A40" s="376"/>
      <c r="B40" s="377" t="s">
        <v>288</v>
      </c>
      <c r="C40" s="377"/>
      <c r="D40" s="377"/>
      <c r="E40" s="377"/>
      <c r="F40" s="377"/>
      <c r="G40" s="128"/>
      <c r="H40" s="127"/>
      <c r="I40" s="127"/>
      <c r="J40" s="127"/>
      <c r="K40" s="621">
        <f>SUM(K30:K39)</f>
        <v>0.0707</v>
      </c>
      <c r="L40" s="391"/>
      <c r="M40" s="392"/>
      <c r="N40" s="392"/>
      <c r="O40" s="392"/>
      <c r="P40" s="384">
        <f>SUM(P30:P39)</f>
        <v>0.5591375000000001</v>
      </c>
      <c r="Q40" s="185"/>
    </row>
    <row r="41" spans="1:16" ht="13.5" thickTop="1">
      <c r="A41" s="66"/>
      <c r="B41" s="2"/>
      <c r="C41" s="115"/>
      <c r="D41" s="66"/>
      <c r="E41" s="115"/>
      <c r="F41" s="10"/>
      <c r="G41" s="10"/>
      <c r="H41" s="10"/>
      <c r="I41" s="10"/>
      <c r="J41" s="10"/>
      <c r="K41" s="11"/>
      <c r="L41" s="393"/>
      <c r="M41" s="19"/>
      <c r="N41" s="19"/>
      <c r="O41" s="19"/>
      <c r="P41" s="19"/>
    </row>
    <row r="42" spans="11:16" ht="12.75">
      <c r="K42" s="19"/>
      <c r="L42" s="19"/>
      <c r="M42" s="19"/>
      <c r="N42" s="19"/>
      <c r="O42" s="19"/>
      <c r="P42" s="19"/>
    </row>
    <row r="43" spans="7:16" ht="12.75">
      <c r="G43" s="169"/>
      <c r="K43" s="19"/>
      <c r="L43" s="19"/>
      <c r="M43" s="19"/>
      <c r="N43" s="19"/>
      <c r="O43" s="19"/>
      <c r="P43" s="19"/>
    </row>
    <row r="44" spans="2:16" ht="21.75">
      <c r="B44" s="230" t="s">
        <v>347</v>
      </c>
      <c r="K44" s="395">
        <f>K21</f>
        <v>-0.08802499999999999</v>
      </c>
      <c r="L44" s="394"/>
      <c r="M44" s="394"/>
      <c r="N44" s="394"/>
      <c r="O44" s="394"/>
      <c r="P44" s="395">
        <f>P21</f>
        <v>1.82925</v>
      </c>
    </row>
    <row r="45" spans="2:16" ht="21.75">
      <c r="B45" s="230" t="s">
        <v>348</v>
      </c>
      <c r="K45" s="395">
        <f>K27</f>
        <v>-0.0649</v>
      </c>
      <c r="L45" s="394"/>
      <c r="M45" s="394"/>
      <c r="N45" s="394"/>
      <c r="O45" s="394"/>
      <c r="P45" s="395">
        <f>P27</f>
        <v>-0.0717</v>
      </c>
    </row>
    <row r="46" spans="2:16" ht="21.75">
      <c r="B46" s="230" t="s">
        <v>349</v>
      </c>
      <c r="K46" s="395">
        <f>K40</f>
        <v>0.0707</v>
      </c>
      <c r="L46" s="394"/>
      <c r="M46" s="394"/>
      <c r="N46" s="394"/>
      <c r="O46" s="394"/>
      <c r="P46" s="615">
        <f>P40</f>
        <v>0.5591375000000001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view="pageBreakPreview" zoomScale="70" zoomScaleNormal="75" zoomScaleSheetLayoutView="70" zoomScalePageLayoutView="0" workbookViewId="0" topLeftCell="A1">
      <selection activeCell="J40" sqref="J40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2.281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251</v>
      </c>
    </row>
    <row r="2" spans="1:16" ht="20.25">
      <c r="A2" s="404" t="s">
        <v>252</v>
      </c>
      <c r="P2" s="352" t="str">
        <f>NDPL!Q1</f>
        <v>JUNE-2012</v>
      </c>
    </row>
    <row r="3" spans="1:9" ht="18">
      <c r="A3" s="226" t="s">
        <v>366</v>
      </c>
      <c r="B3" s="226"/>
      <c r="C3" s="323"/>
      <c r="D3" s="324"/>
      <c r="E3" s="324"/>
      <c r="F3" s="323"/>
      <c r="G3" s="323"/>
      <c r="H3" s="323"/>
      <c r="I3" s="323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39.75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01/07/12</v>
      </c>
      <c r="H5" s="41" t="str">
        <f>NDPL!H5</f>
        <v>INTIAL READING 01/06/12</v>
      </c>
      <c r="I5" s="41" t="s">
        <v>4</v>
      </c>
      <c r="J5" s="41" t="s">
        <v>5</v>
      </c>
      <c r="K5" s="41" t="s">
        <v>6</v>
      </c>
      <c r="L5" s="43" t="str">
        <f>NDPL!G5</f>
        <v>FINAL READING 01/07/12</v>
      </c>
      <c r="M5" s="41" t="str">
        <f>NDPL!H5</f>
        <v>INTIAL READING 01/06/12</v>
      </c>
      <c r="N5" s="41" t="s">
        <v>4</v>
      </c>
      <c r="O5" s="41" t="s">
        <v>5</v>
      </c>
      <c r="P5" s="42" t="s">
        <v>6</v>
      </c>
      <c r="Q5" s="42" t="s">
        <v>324</v>
      </c>
    </row>
    <row r="6" ht="14.25" thickBot="1" thickTop="1"/>
    <row r="7" spans="1:17" ht="13.5" thickTop="1">
      <c r="A7" s="26"/>
      <c r="B7" s="139"/>
      <c r="C7" s="27"/>
      <c r="D7" s="27"/>
      <c r="E7" s="27"/>
      <c r="F7" s="37"/>
      <c r="G7" s="26"/>
      <c r="H7" s="27"/>
      <c r="I7" s="27"/>
      <c r="J7" s="27"/>
      <c r="K7" s="37"/>
      <c r="L7" s="26"/>
      <c r="M7" s="27"/>
      <c r="N7" s="27"/>
      <c r="O7" s="27"/>
      <c r="P7" s="37"/>
      <c r="Q7" s="183"/>
    </row>
    <row r="8" spans="1:17" ht="18">
      <c r="A8" s="145"/>
      <c r="B8" s="651" t="s">
        <v>297</v>
      </c>
      <c r="C8" s="649"/>
      <c r="D8" s="148"/>
      <c r="E8" s="148"/>
      <c r="F8" s="150"/>
      <c r="G8" s="161"/>
      <c r="H8" s="21"/>
      <c r="I8" s="81"/>
      <c r="J8" s="81"/>
      <c r="K8" s="83"/>
      <c r="L8" s="82"/>
      <c r="M8" s="80"/>
      <c r="N8" s="81"/>
      <c r="O8" s="81"/>
      <c r="P8" s="83"/>
      <c r="Q8" s="184"/>
    </row>
    <row r="9" spans="1:17" ht="18">
      <c r="A9" s="152"/>
      <c r="B9" s="652" t="s">
        <v>298</v>
      </c>
      <c r="C9" s="653" t="s">
        <v>292</v>
      </c>
      <c r="D9" s="153"/>
      <c r="E9" s="148"/>
      <c r="F9" s="150"/>
      <c r="G9" s="25"/>
      <c r="H9" s="21"/>
      <c r="I9" s="81"/>
      <c r="J9" s="81"/>
      <c r="K9" s="83"/>
      <c r="L9" s="224"/>
      <c r="M9" s="81"/>
      <c r="N9" s="81"/>
      <c r="O9" s="81"/>
      <c r="P9" s="83"/>
      <c r="Q9" s="184"/>
    </row>
    <row r="10" spans="1:17" ht="20.25">
      <c r="A10" s="632">
        <v>1</v>
      </c>
      <c r="B10" s="648" t="s">
        <v>293</v>
      </c>
      <c r="C10" s="649">
        <v>4902497</v>
      </c>
      <c r="D10" s="712" t="s">
        <v>13</v>
      </c>
      <c r="E10" s="148" t="s">
        <v>370</v>
      </c>
      <c r="F10" s="650">
        <v>2000</v>
      </c>
      <c r="G10" s="641">
        <v>6208</v>
      </c>
      <c r="H10" s="642">
        <v>6208</v>
      </c>
      <c r="I10" s="642">
        <f>G10-H10</f>
        <v>0</v>
      </c>
      <c r="J10" s="642">
        <f>$F10*I10</f>
        <v>0</v>
      </c>
      <c r="K10" s="642">
        <f>J10/1000000</f>
        <v>0</v>
      </c>
      <c r="L10" s="641">
        <v>1000064</v>
      </c>
      <c r="M10" s="642">
        <v>999986</v>
      </c>
      <c r="N10" s="606">
        <f>L10-M10</f>
        <v>78</v>
      </c>
      <c r="O10" s="606">
        <f>$F10*N10</f>
        <v>156000</v>
      </c>
      <c r="P10" s="608">
        <f>O10/1000000</f>
        <v>0.156</v>
      </c>
      <c r="Q10" s="184" t="s">
        <v>419</v>
      </c>
    </row>
    <row r="11" spans="1:17" ht="20.25">
      <c r="A11" s="632">
        <v>2</v>
      </c>
      <c r="B11" s="648" t="s">
        <v>295</v>
      </c>
      <c r="C11" s="649">
        <v>4902498</v>
      </c>
      <c r="D11" s="712" t="s">
        <v>13</v>
      </c>
      <c r="E11" s="148" t="s">
        <v>370</v>
      </c>
      <c r="F11" s="650">
        <v>2000</v>
      </c>
      <c r="G11" s="641">
        <v>9520</v>
      </c>
      <c r="H11" s="642">
        <v>9512</v>
      </c>
      <c r="I11" s="642">
        <f>G11-H11</f>
        <v>8</v>
      </c>
      <c r="J11" s="642">
        <f>$F11*I11</f>
        <v>16000</v>
      </c>
      <c r="K11" s="642">
        <f>J11/1000000</f>
        <v>0.016</v>
      </c>
      <c r="L11" s="641">
        <v>392</v>
      </c>
      <c r="M11" s="642">
        <v>138</v>
      </c>
      <c r="N11" s="606">
        <f>L11-M11</f>
        <v>254</v>
      </c>
      <c r="O11" s="606">
        <f>$F11*N11</f>
        <v>508000</v>
      </c>
      <c r="P11" s="608">
        <f>O11/1000000</f>
        <v>0.508</v>
      </c>
      <c r="Q11" s="184"/>
    </row>
    <row r="12" spans="1:17" ht="14.25">
      <c r="A12" s="118"/>
      <c r="B12" s="154"/>
      <c r="C12" s="136"/>
      <c r="D12" s="712"/>
      <c r="E12" s="155"/>
      <c r="F12" s="156"/>
      <c r="G12" s="162"/>
      <c r="H12" s="163"/>
      <c r="I12" s="81"/>
      <c r="J12" s="81"/>
      <c r="K12" s="83"/>
      <c r="L12" s="224"/>
      <c r="M12" s="81"/>
      <c r="N12" s="81"/>
      <c r="O12" s="81"/>
      <c r="P12" s="83"/>
      <c r="Q12" s="184"/>
    </row>
    <row r="13" spans="1:17" ht="14.25">
      <c r="A13" s="118"/>
      <c r="B13" s="157"/>
      <c r="C13" s="136"/>
      <c r="D13" s="712"/>
      <c r="E13" s="155"/>
      <c r="F13" s="156"/>
      <c r="G13" s="162"/>
      <c r="H13" s="163"/>
      <c r="I13" s="81"/>
      <c r="J13" s="81"/>
      <c r="K13" s="83"/>
      <c r="L13" s="224"/>
      <c r="M13" s="81"/>
      <c r="N13" s="81"/>
      <c r="O13" s="81"/>
      <c r="P13" s="83"/>
      <c r="Q13" s="184"/>
    </row>
    <row r="14" spans="1:17" ht="14.25">
      <c r="A14" s="118"/>
      <c r="B14" s="154"/>
      <c r="C14" s="136"/>
      <c r="D14" s="712"/>
      <c r="E14" s="155"/>
      <c r="F14" s="156"/>
      <c r="G14" s="162"/>
      <c r="H14" s="163"/>
      <c r="I14" s="81"/>
      <c r="J14" s="81"/>
      <c r="K14" s="83"/>
      <c r="L14" s="224"/>
      <c r="M14" s="81"/>
      <c r="N14" s="81"/>
      <c r="O14" s="81"/>
      <c r="P14" s="83"/>
      <c r="Q14" s="184"/>
    </row>
    <row r="15" spans="1:17" ht="18">
      <c r="A15" s="118"/>
      <c r="B15" s="154"/>
      <c r="C15" s="136"/>
      <c r="D15" s="712"/>
      <c r="E15" s="155"/>
      <c r="F15" s="156"/>
      <c r="G15" s="162"/>
      <c r="H15" s="664" t="s">
        <v>333</v>
      </c>
      <c r="I15" s="643"/>
      <c r="J15" s="378"/>
      <c r="K15" s="644">
        <f>SUM(K10:K11)</f>
        <v>0.016</v>
      </c>
      <c r="L15" s="224"/>
      <c r="M15" s="665" t="s">
        <v>333</v>
      </c>
      <c r="N15" s="645"/>
      <c r="O15" s="637"/>
      <c r="P15" s="646">
        <f>SUM(P10:P11)</f>
        <v>0.664</v>
      </c>
      <c r="Q15" s="184"/>
    </row>
    <row r="16" spans="1:17" ht="18">
      <c r="A16" s="118"/>
      <c r="B16" s="399" t="s">
        <v>12</v>
      </c>
      <c r="C16" s="398"/>
      <c r="D16" s="712"/>
      <c r="E16" s="155"/>
      <c r="F16" s="156"/>
      <c r="G16" s="162"/>
      <c r="H16" s="163"/>
      <c r="I16" s="81"/>
      <c r="J16" s="81"/>
      <c r="K16" s="83"/>
      <c r="L16" s="224"/>
      <c r="M16" s="81"/>
      <c r="N16" s="81"/>
      <c r="O16" s="81"/>
      <c r="P16" s="83"/>
      <c r="Q16" s="184"/>
    </row>
    <row r="17" spans="1:17" ht="18">
      <c r="A17" s="158"/>
      <c r="B17" s="264" t="s">
        <v>299</v>
      </c>
      <c r="C17" s="188" t="s">
        <v>292</v>
      </c>
      <c r="D17" s="713"/>
      <c r="E17" s="155"/>
      <c r="F17" s="160"/>
      <c r="G17" s="25"/>
      <c r="H17" s="21"/>
      <c r="I17" s="81"/>
      <c r="J17" s="81"/>
      <c r="K17" s="83"/>
      <c r="L17" s="224"/>
      <c r="M17" s="81"/>
      <c r="N17" s="81"/>
      <c r="O17" s="81"/>
      <c r="P17" s="83"/>
      <c r="Q17" s="184"/>
    </row>
    <row r="18" spans="1:17" ht="20.25">
      <c r="A18" s="332">
        <v>3</v>
      </c>
      <c r="B18" s="397" t="s">
        <v>293</v>
      </c>
      <c r="C18" s="398">
        <v>4902505</v>
      </c>
      <c r="D18" s="712" t="s">
        <v>13</v>
      </c>
      <c r="E18" s="148" t="s">
        <v>370</v>
      </c>
      <c r="F18" s="654">
        <v>1000</v>
      </c>
      <c r="G18" s="641">
        <v>999495</v>
      </c>
      <c r="H18" s="642">
        <v>999579</v>
      </c>
      <c r="I18" s="642">
        <f>G18-H18</f>
        <v>-84</v>
      </c>
      <c r="J18" s="642">
        <f>$F18*I18</f>
        <v>-84000</v>
      </c>
      <c r="K18" s="642">
        <f>J18/1000000</f>
        <v>-0.084</v>
      </c>
      <c r="L18" s="641">
        <v>43434</v>
      </c>
      <c r="M18" s="642">
        <v>43616</v>
      </c>
      <c r="N18" s="606">
        <f>L18-M18</f>
        <v>-182</v>
      </c>
      <c r="O18" s="606">
        <f>$F18*N18</f>
        <v>-182000</v>
      </c>
      <c r="P18" s="608">
        <f>O18/1000000</f>
        <v>-0.182</v>
      </c>
      <c r="Q18" s="184"/>
    </row>
    <row r="19" spans="1:17" ht="20.25" customHeight="1">
      <c r="A19" s="332">
        <v>4</v>
      </c>
      <c r="B19" s="397" t="s">
        <v>295</v>
      </c>
      <c r="C19" s="398">
        <v>4902506</v>
      </c>
      <c r="D19" s="712" t="s">
        <v>13</v>
      </c>
      <c r="E19" s="148" t="s">
        <v>370</v>
      </c>
      <c r="F19" s="654">
        <v>1000</v>
      </c>
      <c r="G19" s="641">
        <v>985471</v>
      </c>
      <c r="H19" s="642">
        <v>985471</v>
      </c>
      <c r="I19" s="642">
        <f>G19-H19</f>
        <v>0</v>
      </c>
      <c r="J19" s="642">
        <f>$F19*I19</f>
        <v>0</v>
      </c>
      <c r="K19" s="642">
        <f>J19/1000000</f>
        <v>0</v>
      </c>
      <c r="L19" s="641">
        <v>984963</v>
      </c>
      <c r="M19" s="642">
        <v>985188</v>
      </c>
      <c r="N19" s="606">
        <f>L19-M19</f>
        <v>-225</v>
      </c>
      <c r="O19" s="606">
        <f>$F19*N19</f>
        <v>-225000</v>
      </c>
      <c r="P19" s="608">
        <f>O19/1000000</f>
        <v>-0.225</v>
      </c>
      <c r="Q19" s="623"/>
    </row>
    <row r="20" spans="1:17" ht="12.75">
      <c r="A20" s="25"/>
      <c r="B20" s="21"/>
      <c r="C20" s="21"/>
      <c r="D20" s="21"/>
      <c r="E20" s="21"/>
      <c r="F20" s="125"/>
      <c r="G20" s="25"/>
      <c r="H20" s="21"/>
      <c r="I20" s="21"/>
      <c r="J20" s="21"/>
      <c r="K20" s="125"/>
      <c r="L20" s="102"/>
      <c r="M20" s="23"/>
      <c r="N20" s="21"/>
      <c r="O20" s="21"/>
      <c r="P20" s="125"/>
      <c r="Q20" s="184"/>
    </row>
    <row r="21" spans="1:17" ht="12.75">
      <c r="A21" s="25"/>
      <c r="B21" s="21"/>
      <c r="C21" s="21"/>
      <c r="D21" s="21"/>
      <c r="E21" s="21"/>
      <c r="F21" s="21"/>
      <c r="G21" s="25"/>
      <c r="H21" s="21"/>
      <c r="I21" s="21"/>
      <c r="J21" s="21"/>
      <c r="K21" s="21"/>
      <c r="L21" s="102"/>
      <c r="M21" s="23"/>
      <c r="N21" s="21"/>
      <c r="O21" s="21"/>
      <c r="P21" s="125"/>
      <c r="Q21" s="184"/>
    </row>
    <row r="22" spans="1:17" ht="12.75">
      <c r="A22" s="25"/>
      <c r="B22" s="21"/>
      <c r="C22" s="21"/>
      <c r="D22" s="21"/>
      <c r="E22" s="21"/>
      <c r="F22" s="21"/>
      <c r="G22" s="25"/>
      <c r="H22" s="21"/>
      <c r="I22" s="21"/>
      <c r="J22" s="21"/>
      <c r="K22" s="21"/>
      <c r="L22" s="25"/>
      <c r="M22" s="21"/>
      <c r="N22" s="21"/>
      <c r="O22" s="21"/>
      <c r="P22" s="125"/>
      <c r="Q22" s="184"/>
    </row>
    <row r="23" spans="1:17" ht="18">
      <c r="A23" s="25"/>
      <c r="B23" s="21"/>
      <c r="C23" s="21"/>
      <c r="D23" s="21"/>
      <c r="E23" s="21"/>
      <c r="F23" s="21"/>
      <c r="G23" s="25"/>
      <c r="H23" s="667" t="s">
        <v>333</v>
      </c>
      <c r="I23" s="666"/>
      <c r="J23" s="535"/>
      <c r="K23" s="647">
        <f>SUM(K18:K19)</f>
        <v>-0.084</v>
      </c>
      <c r="L23" s="25"/>
      <c r="M23" s="667" t="s">
        <v>333</v>
      </c>
      <c r="N23" s="647"/>
      <c r="O23" s="535"/>
      <c r="P23" s="647">
        <f>SUM(P18:P19)</f>
        <v>-0.40700000000000003</v>
      </c>
      <c r="Q23" s="184"/>
    </row>
    <row r="24" spans="1:17" ht="12.75">
      <c r="A24" s="25"/>
      <c r="B24" s="21"/>
      <c r="C24" s="21"/>
      <c r="D24" s="21"/>
      <c r="E24" s="21"/>
      <c r="F24" s="21"/>
      <c r="G24" s="25"/>
      <c r="H24" s="21"/>
      <c r="I24" s="21"/>
      <c r="J24" s="21"/>
      <c r="K24" s="21"/>
      <c r="L24" s="25"/>
      <c r="M24" s="21"/>
      <c r="N24" s="21"/>
      <c r="O24" s="21"/>
      <c r="P24" s="125"/>
      <c r="Q24" s="184"/>
    </row>
    <row r="25" spans="1:17" ht="13.5" thickBot="1">
      <c r="A25" s="31"/>
      <c r="B25" s="32"/>
      <c r="C25" s="32"/>
      <c r="D25" s="32"/>
      <c r="E25" s="32"/>
      <c r="F25" s="32"/>
      <c r="G25" s="31"/>
      <c r="H25" s="32"/>
      <c r="I25" s="241"/>
      <c r="J25" s="32"/>
      <c r="K25" s="242"/>
      <c r="L25" s="31"/>
      <c r="M25" s="32"/>
      <c r="N25" s="241"/>
      <c r="O25" s="32"/>
      <c r="P25" s="242"/>
      <c r="Q25" s="185"/>
    </row>
    <row r="26" ht="13.5" thickTop="1"/>
    <row r="30" spans="1:16" ht="18">
      <c r="A30" s="655" t="s">
        <v>301</v>
      </c>
      <c r="B30" s="227"/>
      <c r="C30" s="227"/>
      <c r="D30" s="227"/>
      <c r="E30" s="227"/>
      <c r="F30" s="227"/>
      <c r="K30" s="164">
        <f>(K15+K23)</f>
        <v>-0.068</v>
      </c>
      <c r="L30" s="165"/>
      <c r="M30" s="165"/>
      <c r="N30" s="165"/>
      <c r="O30" s="165"/>
      <c r="P30" s="164">
        <f>(P15+P23)</f>
        <v>0.257</v>
      </c>
    </row>
    <row r="33" spans="1:2" ht="18">
      <c r="A33" s="655" t="s">
        <v>302</v>
      </c>
      <c r="B33" s="655" t="s">
        <v>303</v>
      </c>
    </row>
    <row r="34" spans="1:16" ht="18">
      <c r="A34" s="243"/>
      <c r="B34" s="243"/>
      <c r="H34" s="189" t="s">
        <v>304</v>
      </c>
      <c r="I34" s="227"/>
      <c r="J34" s="189"/>
      <c r="K34" s="339">
        <v>0</v>
      </c>
      <c r="L34" s="339"/>
      <c r="M34" s="339"/>
      <c r="N34" s="339"/>
      <c r="O34" s="339"/>
      <c r="P34" s="339">
        <v>0</v>
      </c>
    </row>
    <row r="35" spans="8:16" ht="18">
      <c r="H35" s="189" t="s">
        <v>305</v>
      </c>
      <c r="I35" s="227"/>
      <c r="J35" s="189"/>
      <c r="K35" s="339">
        <f>BRPL!K17</f>
        <v>0</v>
      </c>
      <c r="L35" s="339"/>
      <c r="M35" s="339"/>
      <c r="N35" s="339"/>
      <c r="O35" s="339"/>
      <c r="P35" s="339">
        <f>BRPL!P17</f>
        <v>0</v>
      </c>
    </row>
    <row r="36" spans="8:16" ht="18">
      <c r="H36" s="189" t="s">
        <v>306</v>
      </c>
      <c r="I36" s="227"/>
      <c r="J36" s="189"/>
      <c r="K36" s="227">
        <f>BYPL!K32</f>
        <v>0.0039000000000000007</v>
      </c>
      <c r="L36" s="227"/>
      <c r="M36" s="656"/>
      <c r="N36" s="227"/>
      <c r="O36" s="227"/>
      <c r="P36" s="227">
        <f>BYPL!P32</f>
        <v>-5.0066</v>
      </c>
    </row>
    <row r="37" spans="8:16" ht="18">
      <c r="H37" s="189" t="s">
        <v>307</v>
      </c>
      <c r="I37" s="227"/>
      <c r="J37" s="189"/>
      <c r="K37" s="227">
        <f>NDMC!K31</f>
        <v>0.005</v>
      </c>
      <c r="L37" s="227"/>
      <c r="M37" s="227"/>
      <c r="N37" s="227"/>
      <c r="O37" s="227"/>
      <c r="P37" s="227">
        <f>NDMC!P31</f>
        <v>2.4508</v>
      </c>
    </row>
    <row r="38" spans="8:16" ht="18">
      <c r="H38" s="189" t="s">
        <v>308</v>
      </c>
      <c r="I38" s="227"/>
      <c r="J38" s="189"/>
      <c r="K38" s="227"/>
      <c r="L38" s="227"/>
      <c r="M38" s="227"/>
      <c r="N38" s="227"/>
      <c r="O38" s="227"/>
      <c r="P38" s="227"/>
    </row>
    <row r="39" spans="8:16" ht="18">
      <c r="H39" s="657" t="s">
        <v>309</v>
      </c>
      <c r="I39" s="189"/>
      <c r="J39" s="189"/>
      <c r="K39" s="189">
        <f>SUM(K34:K38)</f>
        <v>0.008900000000000002</v>
      </c>
      <c r="L39" s="227"/>
      <c r="M39" s="227"/>
      <c r="N39" s="227"/>
      <c r="O39" s="227"/>
      <c r="P39" s="189">
        <f>SUM(P34:P38)</f>
        <v>-2.5557999999999996</v>
      </c>
    </row>
    <row r="40" spans="8:16" ht="18">
      <c r="H40" s="227"/>
      <c r="I40" s="227"/>
      <c r="J40" s="227"/>
      <c r="K40" s="227"/>
      <c r="L40" s="227"/>
      <c r="M40" s="227"/>
      <c r="N40" s="227"/>
      <c r="O40" s="227"/>
      <c r="P40" s="227"/>
    </row>
    <row r="41" spans="1:16" ht="18">
      <c r="A41" s="655" t="s">
        <v>334</v>
      </c>
      <c r="B41" s="138"/>
      <c r="C41" s="138"/>
      <c r="D41" s="138"/>
      <c r="E41" s="138"/>
      <c r="F41" s="138"/>
      <c r="G41" s="138"/>
      <c r="H41" s="189"/>
      <c r="I41" s="658"/>
      <c r="J41" s="189"/>
      <c r="K41" s="658">
        <f>K30+K39</f>
        <v>-0.0591</v>
      </c>
      <c r="L41" s="227"/>
      <c r="M41" s="227"/>
      <c r="N41" s="227"/>
      <c r="O41" s="227"/>
      <c r="P41" s="658">
        <f>P30+P39</f>
        <v>-2.2987999999999995</v>
      </c>
    </row>
    <row r="42" spans="1:10" ht="18">
      <c r="A42" s="189"/>
      <c r="B42" s="137"/>
      <c r="C42" s="138"/>
      <c r="D42" s="138"/>
      <c r="E42" s="138"/>
      <c r="F42" s="138"/>
      <c r="G42" s="138"/>
      <c r="H42" s="138"/>
      <c r="I42" s="167"/>
      <c r="J42" s="138"/>
    </row>
    <row r="43" spans="1:10" ht="18">
      <c r="A43" s="657" t="s">
        <v>310</v>
      </c>
      <c r="B43" s="189" t="s">
        <v>311</v>
      </c>
      <c r="C43" s="138"/>
      <c r="D43" s="138"/>
      <c r="E43" s="138"/>
      <c r="F43" s="138"/>
      <c r="G43" s="138"/>
      <c r="H43" s="138"/>
      <c r="I43" s="167"/>
      <c r="J43" s="138"/>
    </row>
    <row r="44" spans="1:10" ht="12.75">
      <c r="A44" s="166"/>
      <c r="B44" s="137"/>
      <c r="C44" s="138"/>
      <c r="D44" s="138"/>
      <c r="E44" s="138"/>
      <c r="F44" s="138"/>
      <c r="G44" s="138"/>
      <c r="H44" s="138"/>
      <c r="I44" s="167"/>
      <c r="J44" s="138"/>
    </row>
    <row r="45" spans="1:16" ht="18">
      <c r="A45" s="659" t="s">
        <v>312</v>
      </c>
      <c r="B45" s="660" t="s">
        <v>313</v>
      </c>
      <c r="C45" s="661" t="s">
        <v>314</v>
      </c>
      <c r="D45" s="660"/>
      <c r="E45" s="660"/>
      <c r="F45" s="660"/>
      <c r="G45" s="535">
        <v>27.4118</v>
      </c>
      <c r="H45" s="660" t="s">
        <v>315</v>
      </c>
      <c r="I45" s="660"/>
      <c r="J45" s="662"/>
      <c r="K45" s="660">
        <f>($K$41*G45)/100</f>
        <v>-0.016200373799999997</v>
      </c>
      <c r="L45" s="660"/>
      <c r="M45" s="660"/>
      <c r="N45" s="660"/>
      <c r="O45" s="660"/>
      <c r="P45" s="660">
        <f>($P$41*G45)/100</f>
        <v>-0.6301424583999998</v>
      </c>
    </row>
    <row r="46" spans="1:16" ht="18">
      <c r="A46" s="659" t="s">
        <v>316</v>
      </c>
      <c r="B46" s="660" t="s">
        <v>371</v>
      </c>
      <c r="C46" s="661" t="s">
        <v>314</v>
      </c>
      <c r="D46" s="660"/>
      <c r="E46" s="660"/>
      <c r="F46" s="660"/>
      <c r="G46" s="535">
        <v>43.0279</v>
      </c>
      <c r="H46" s="660" t="s">
        <v>315</v>
      </c>
      <c r="I46" s="660"/>
      <c r="J46" s="662"/>
      <c r="K46" s="660">
        <f>($K$41*G46)/100</f>
        <v>-0.025429488900000005</v>
      </c>
      <c r="L46" s="660"/>
      <c r="M46" s="660"/>
      <c r="N46" s="660"/>
      <c r="O46" s="660"/>
      <c r="P46" s="660">
        <f>($P$41*G46)/100</f>
        <v>-0.9891253651999999</v>
      </c>
    </row>
    <row r="47" spans="1:16" ht="18">
      <c r="A47" s="659" t="s">
        <v>317</v>
      </c>
      <c r="B47" s="660" t="s">
        <v>372</v>
      </c>
      <c r="C47" s="661" t="s">
        <v>314</v>
      </c>
      <c r="D47" s="660"/>
      <c r="E47" s="660"/>
      <c r="F47" s="660"/>
      <c r="G47" s="535">
        <v>23.8426</v>
      </c>
      <c r="H47" s="660" t="s">
        <v>315</v>
      </c>
      <c r="I47" s="660"/>
      <c r="J47" s="662"/>
      <c r="K47" s="660">
        <f>($K$41*G47)/100</f>
        <v>-0.014090976600000001</v>
      </c>
      <c r="L47" s="660"/>
      <c r="M47" s="660"/>
      <c r="N47" s="660"/>
      <c r="O47" s="660"/>
      <c r="P47" s="660">
        <f>($P$41*G47)/100</f>
        <v>-0.5480936888</v>
      </c>
    </row>
    <row r="48" spans="1:16" ht="18">
      <c r="A48" s="659" t="s">
        <v>318</v>
      </c>
      <c r="B48" s="660" t="s">
        <v>373</v>
      </c>
      <c r="C48" s="661" t="s">
        <v>314</v>
      </c>
      <c r="D48" s="660"/>
      <c r="E48" s="660"/>
      <c r="F48" s="660"/>
      <c r="G48" s="535">
        <v>4.9854</v>
      </c>
      <c r="H48" s="660" t="s">
        <v>315</v>
      </c>
      <c r="I48" s="660"/>
      <c r="J48" s="662"/>
      <c r="K48" s="660">
        <f>($K$41*G48)/100</f>
        <v>-0.0029463714000000003</v>
      </c>
      <c r="L48" s="660"/>
      <c r="M48" s="660"/>
      <c r="N48" s="660"/>
      <c r="O48" s="660"/>
      <c r="P48" s="660">
        <f>($P$41*G48)/100</f>
        <v>-0.11460437519999997</v>
      </c>
    </row>
    <row r="49" spans="1:16" ht="18">
      <c r="A49" s="659" t="s">
        <v>319</v>
      </c>
      <c r="B49" s="660" t="s">
        <v>374</v>
      </c>
      <c r="C49" s="661" t="s">
        <v>314</v>
      </c>
      <c r="D49" s="660"/>
      <c r="E49" s="660"/>
      <c r="F49" s="660"/>
      <c r="G49" s="535">
        <v>0.7323</v>
      </c>
      <c r="H49" s="660" t="s">
        <v>315</v>
      </c>
      <c r="I49" s="660"/>
      <c r="J49" s="662"/>
      <c r="K49" s="660">
        <f>($K$41*G49)/100</f>
        <v>-0.0004327893</v>
      </c>
      <c r="L49" s="660"/>
      <c r="M49" s="660"/>
      <c r="N49" s="660"/>
      <c r="O49" s="660"/>
      <c r="P49" s="660">
        <f>($P$41*G49)/100</f>
        <v>-0.016834112399999993</v>
      </c>
    </row>
    <row r="50" spans="6:10" ht="12.75">
      <c r="F50" s="168"/>
      <c r="J50" s="169"/>
    </row>
    <row r="51" spans="1:10" ht="15">
      <c r="A51" s="663" t="s">
        <v>423</v>
      </c>
      <c r="F51" s="168"/>
      <c r="J51" s="169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">
      <selection activeCell="T22" sqref="T22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325"/>
      <c r="R1" s="21"/>
    </row>
    <row r="2" spans="1:18" ht="30">
      <c r="A2" s="253"/>
      <c r="B2" s="21"/>
      <c r="C2" s="21"/>
      <c r="D2" s="21"/>
      <c r="E2" s="21"/>
      <c r="F2" s="21"/>
      <c r="G2" s="523" t="s">
        <v>369</v>
      </c>
      <c r="H2" s="21"/>
      <c r="I2" s="21"/>
      <c r="J2" s="21"/>
      <c r="K2" s="21"/>
      <c r="L2" s="21"/>
      <c r="M2" s="21"/>
      <c r="N2" s="21"/>
      <c r="O2" s="21"/>
      <c r="P2" s="21"/>
      <c r="Q2" s="326"/>
      <c r="R2" s="21"/>
    </row>
    <row r="3" spans="1:18" ht="26.25">
      <c r="A3" s="25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26"/>
      <c r="R3" s="21"/>
    </row>
    <row r="4" spans="1:18" ht="25.5">
      <c r="A4" s="254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26"/>
      <c r="R4" s="21"/>
    </row>
    <row r="5" spans="1:18" ht="23.25">
      <c r="A5" s="259"/>
      <c r="B5" s="21"/>
      <c r="C5" s="518" t="s">
        <v>401</v>
      </c>
      <c r="D5" s="21"/>
      <c r="E5" s="21"/>
      <c r="F5" s="21"/>
      <c r="G5" s="21"/>
      <c r="H5" s="21"/>
      <c r="I5" s="21"/>
      <c r="J5" s="21"/>
      <c r="K5" s="21"/>
      <c r="L5" s="256"/>
      <c r="M5" s="21"/>
      <c r="N5" s="21"/>
      <c r="O5" s="21"/>
      <c r="P5" s="21"/>
      <c r="Q5" s="326"/>
      <c r="R5" s="21"/>
    </row>
    <row r="6" spans="1:18" ht="18">
      <c r="A6" s="255"/>
      <c r="B6" s="134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326"/>
      <c r="R6" s="21"/>
    </row>
    <row r="7" spans="1:18" ht="26.25">
      <c r="A7" s="253"/>
      <c r="B7" s="21"/>
      <c r="C7" s="21"/>
      <c r="D7" s="21"/>
      <c r="E7" s="21"/>
      <c r="F7" s="308" t="s">
        <v>422</v>
      </c>
      <c r="G7" s="21"/>
      <c r="H7" s="21"/>
      <c r="I7" s="21"/>
      <c r="J7" s="21"/>
      <c r="K7" s="21"/>
      <c r="L7" s="256"/>
      <c r="M7" s="21"/>
      <c r="N7" s="21"/>
      <c r="O7" s="21"/>
      <c r="P7" s="21"/>
      <c r="Q7" s="326"/>
      <c r="R7" s="21"/>
    </row>
    <row r="8" spans="1:18" ht="25.5">
      <c r="A8" s="254"/>
      <c r="B8" s="257"/>
      <c r="C8" s="21"/>
      <c r="D8" s="21"/>
      <c r="E8" s="21"/>
      <c r="F8" s="21"/>
      <c r="G8" s="21"/>
      <c r="H8" s="258"/>
      <c r="I8" s="21"/>
      <c r="J8" s="21"/>
      <c r="K8" s="21"/>
      <c r="L8" s="21"/>
      <c r="M8" s="21"/>
      <c r="N8" s="21"/>
      <c r="O8" s="21"/>
      <c r="P8" s="21"/>
      <c r="Q8" s="326"/>
      <c r="R8" s="21"/>
    </row>
    <row r="9" spans="1:18" ht="12.75">
      <c r="A9" s="259"/>
      <c r="B9" s="21"/>
      <c r="C9" s="21"/>
      <c r="D9" s="21"/>
      <c r="E9" s="21"/>
      <c r="F9" s="21"/>
      <c r="G9" s="21"/>
      <c r="H9" s="260"/>
      <c r="I9" s="21"/>
      <c r="J9" s="21"/>
      <c r="K9" s="21"/>
      <c r="L9" s="21"/>
      <c r="M9" s="21"/>
      <c r="N9" s="21"/>
      <c r="O9" s="21"/>
      <c r="P9" s="21"/>
      <c r="Q9" s="326"/>
      <c r="R9" s="21"/>
    </row>
    <row r="10" spans="1:18" ht="45.75" customHeight="1">
      <c r="A10" s="259"/>
      <c r="B10" s="315" t="s">
        <v>335</v>
      </c>
      <c r="C10" s="21"/>
      <c r="D10" s="21"/>
      <c r="E10" s="21"/>
      <c r="F10" s="21"/>
      <c r="G10" s="21"/>
      <c r="H10" s="260"/>
      <c r="I10" s="309"/>
      <c r="J10" s="80"/>
      <c r="K10" s="80"/>
      <c r="L10" s="80"/>
      <c r="M10" s="80"/>
      <c r="N10" s="309"/>
      <c r="O10" s="80"/>
      <c r="P10" s="80"/>
      <c r="Q10" s="326"/>
      <c r="R10" s="21"/>
    </row>
    <row r="11" spans="1:19" ht="20.25">
      <c r="A11" s="259"/>
      <c r="B11" s="21"/>
      <c r="C11" s="21"/>
      <c r="D11" s="21"/>
      <c r="E11" s="21"/>
      <c r="F11" s="21"/>
      <c r="G11" s="21"/>
      <c r="H11" s="263"/>
      <c r="I11" s="552" t="s">
        <v>354</v>
      </c>
      <c r="J11" s="310"/>
      <c r="K11" s="310"/>
      <c r="L11" s="310"/>
      <c r="M11" s="310"/>
      <c r="N11" s="552" t="s">
        <v>355</v>
      </c>
      <c r="O11" s="310"/>
      <c r="P11" s="310"/>
      <c r="Q11" s="512"/>
      <c r="R11" s="266"/>
      <c r="S11" s="246"/>
    </row>
    <row r="12" spans="1:18" ht="12.75">
      <c r="A12" s="259"/>
      <c r="B12" s="21"/>
      <c r="C12" s="21"/>
      <c r="D12" s="21"/>
      <c r="E12" s="21"/>
      <c r="F12" s="21"/>
      <c r="G12" s="21"/>
      <c r="H12" s="260"/>
      <c r="I12" s="307"/>
      <c r="J12" s="307"/>
      <c r="K12" s="307"/>
      <c r="L12" s="307"/>
      <c r="M12" s="307"/>
      <c r="N12" s="307"/>
      <c r="O12" s="307"/>
      <c r="P12" s="307"/>
      <c r="Q12" s="326"/>
      <c r="R12" s="21"/>
    </row>
    <row r="13" spans="1:18" ht="26.25">
      <c r="A13" s="517">
        <v>1</v>
      </c>
      <c r="B13" s="518" t="s">
        <v>336</v>
      </c>
      <c r="C13" s="519"/>
      <c r="D13" s="519"/>
      <c r="E13" s="516"/>
      <c r="F13" s="516"/>
      <c r="G13" s="262"/>
      <c r="H13" s="513"/>
      <c r="I13" s="514">
        <f>NDPL!K158</f>
        <v>-1.2092503738</v>
      </c>
      <c r="J13" s="308"/>
      <c r="K13" s="308"/>
      <c r="L13" s="308"/>
      <c r="M13" s="513" t="s">
        <v>368</v>
      </c>
      <c r="N13" s="514">
        <f>NDPL!P158</f>
        <v>6.5172450416</v>
      </c>
      <c r="O13" s="308"/>
      <c r="P13" s="308"/>
      <c r="Q13" s="326"/>
      <c r="R13" s="21"/>
    </row>
    <row r="14" spans="1:18" ht="26.25">
      <c r="A14" s="517"/>
      <c r="B14" s="518"/>
      <c r="C14" s="519"/>
      <c r="D14" s="519"/>
      <c r="E14" s="516"/>
      <c r="F14" s="516"/>
      <c r="G14" s="262"/>
      <c r="H14" s="513"/>
      <c r="I14" s="514"/>
      <c r="J14" s="308"/>
      <c r="K14" s="308"/>
      <c r="L14" s="308"/>
      <c r="M14" s="513"/>
      <c r="N14" s="514"/>
      <c r="O14" s="308"/>
      <c r="P14" s="308"/>
      <c r="Q14" s="326"/>
      <c r="R14" s="21"/>
    </row>
    <row r="15" spans="1:18" ht="26.25">
      <c r="A15" s="517"/>
      <c r="B15" s="518"/>
      <c r="C15" s="519"/>
      <c r="D15" s="519"/>
      <c r="E15" s="516"/>
      <c r="F15" s="516"/>
      <c r="G15" s="257"/>
      <c r="H15" s="513"/>
      <c r="I15" s="514"/>
      <c r="J15" s="308"/>
      <c r="K15" s="308"/>
      <c r="L15" s="308"/>
      <c r="M15" s="513"/>
      <c r="N15" s="514"/>
      <c r="O15" s="308"/>
      <c r="P15" s="308"/>
      <c r="Q15" s="326"/>
      <c r="R15" s="21"/>
    </row>
    <row r="16" spans="1:18" ht="26.25">
      <c r="A16" s="517">
        <v>2</v>
      </c>
      <c r="B16" s="518" t="s">
        <v>337</v>
      </c>
      <c r="C16" s="519"/>
      <c r="D16" s="519"/>
      <c r="E16" s="516"/>
      <c r="F16" s="516"/>
      <c r="G16" s="262"/>
      <c r="H16" s="513"/>
      <c r="I16" s="514">
        <f>BRPL!K174</f>
        <v>-0.7701211689000002</v>
      </c>
      <c r="J16" s="308"/>
      <c r="K16" s="308"/>
      <c r="L16" s="308"/>
      <c r="M16" s="513" t="s">
        <v>368</v>
      </c>
      <c r="N16" s="514">
        <f>BRPL!P174</f>
        <v>41.198989510800004</v>
      </c>
      <c r="O16" s="308"/>
      <c r="P16" s="308"/>
      <c r="Q16" s="326"/>
      <c r="R16" s="21"/>
    </row>
    <row r="17" spans="1:18" ht="26.25">
      <c r="A17" s="517"/>
      <c r="B17" s="518"/>
      <c r="C17" s="519"/>
      <c r="D17" s="519"/>
      <c r="E17" s="516"/>
      <c r="F17" s="516"/>
      <c r="G17" s="262"/>
      <c r="H17" s="513"/>
      <c r="I17" s="514"/>
      <c r="J17" s="308"/>
      <c r="K17" s="308"/>
      <c r="L17" s="308"/>
      <c r="M17" s="513"/>
      <c r="N17" s="514"/>
      <c r="O17" s="308"/>
      <c r="P17" s="308"/>
      <c r="Q17" s="326"/>
      <c r="R17" s="21"/>
    </row>
    <row r="18" spans="1:18" ht="26.25">
      <c r="A18" s="517"/>
      <c r="B18" s="518"/>
      <c r="C18" s="519"/>
      <c r="D18" s="519"/>
      <c r="E18" s="516"/>
      <c r="F18" s="516"/>
      <c r="G18" s="257"/>
      <c r="H18" s="513"/>
      <c r="I18" s="514"/>
      <c r="J18" s="308"/>
      <c r="K18" s="308"/>
      <c r="L18" s="308"/>
      <c r="M18" s="513"/>
      <c r="N18" s="514"/>
      <c r="O18" s="308"/>
      <c r="P18" s="308"/>
      <c r="Q18" s="326"/>
      <c r="R18" s="21"/>
    </row>
    <row r="19" spans="1:18" ht="26.25">
      <c r="A19" s="517">
        <v>3</v>
      </c>
      <c r="B19" s="518" t="s">
        <v>338</v>
      </c>
      <c r="C19" s="519"/>
      <c r="D19" s="519"/>
      <c r="E19" s="516"/>
      <c r="F19" s="516"/>
      <c r="G19" s="262"/>
      <c r="H19" s="513"/>
      <c r="I19" s="514">
        <f>BYPL!K164</f>
        <v>-2.6106243266</v>
      </c>
      <c r="J19" s="308"/>
      <c r="K19" s="308"/>
      <c r="L19" s="308"/>
      <c r="M19" s="513" t="s">
        <v>368</v>
      </c>
      <c r="N19" s="514">
        <f>BYPL!P164</f>
        <v>4.5808724512</v>
      </c>
      <c r="O19" s="308"/>
      <c r="P19" s="308"/>
      <c r="Q19" s="326"/>
      <c r="R19" s="21"/>
    </row>
    <row r="20" spans="1:18" ht="26.25">
      <c r="A20" s="517"/>
      <c r="B20" s="518"/>
      <c r="C20" s="519"/>
      <c r="D20" s="519"/>
      <c r="E20" s="516"/>
      <c r="F20" s="516"/>
      <c r="G20" s="262"/>
      <c r="H20" s="513"/>
      <c r="I20" s="514"/>
      <c r="J20" s="308"/>
      <c r="K20" s="308"/>
      <c r="L20" s="308"/>
      <c r="M20" s="513"/>
      <c r="N20" s="514"/>
      <c r="O20" s="308"/>
      <c r="P20" s="308"/>
      <c r="Q20" s="326"/>
      <c r="R20" s="21"/>
    </row>
    <row r="21" spans="1:18" ht="26.25">
      <c r="A21" s="517"/>
      <c r="B21" s="520"/>
      <c r="C21" s="520"/>
      <c r="D21" s="520"/>
      <c r="E21" s="349"/>
      <c r="F21" s="349"/>
      <c r="G21" s="134"/>
      <c r="H21" s="513"/>
      <c r="I21" s="514"/>
      <c r="J21" s="308"/>
      <c r="K21" s="308"/>
      <c r="L21" s="308"/>
      <c r="M21" s="513"/>
      <c r="N21" s="514"/>
      <c r="O21" s="308"/>
      <c r="P21" s="308"/>
      <c r="Q21" s="326"/>
      <c r="R21" s="21"/>
    </row>
    <row r="22" spans="1:18" ht="26.25">
      <c r="A22" s="517">
        <v>4</v>
      </c>
      <c r="B22" s="518" t="s">
        <v>339</v>
      </c>
      <c r="C22" s="520"/>
      <c r="D22" s="520"/>
      <c r="E22" s="349"/>
      <c r="F22" s="349"/>
      <c r="G22" s="262"/>
      <c r="H22" s="513" t="s">
        <v>368</v>
      </c>
      <c r="I22" s="514">
        <f>NDMC!K78</f>
        <v>2.2214536285999995</v>
      </c>
      <c r="J22" s="308"/>
      <c r="K22" s="308"/>
      <c r="L22" s="308"/>
      <c r="M22" s="513" t="s">
        <v>368</v>
      </c>
      <c r="N22" s="514">
        <f>NDMC!P78</f>
        <v>13.125395624799994</v>
      </c>
      <c r="O22" s="308"/>
      <c r="P22" s="308"/>
      <c r="Q22" s="326"/>
      <c r="R22" s="21"/>
    </row>
    <row r="23" spans="1:18" ht="26.25">
      <c r="A23" s="517"/>
      <c r="B23" s="518"/>
      <c r="C23" s="520"/>
      <c r="D23" s="520"/>
      <c r="E23" s="349"/>
      <c r="F23" s="349"/>
      <c r="G23" s="262"/>
      <c r="H23" s="513"/>
      <c r="I23" s="514"/>
      <c r="J23" s="308"/>
      <c r="K23" s="308"/>
      <c r="L23" s="308"/>
      <c r="M23" s="513"/>
      <c r="N23" s="514"/>
      <c r="O23" s="308"/>
      <c r="P23" s="308"/>
      <c r="Q23" s="326"/>
      <c r="R23" s="21"/>
    </row>
    <row r="24" spans="1:18" ht="26.25">
      <c r="A24" s="517"/>
      <c r="B24" s="520"/>
      <c r="C24" s="520"/>
      <c r="D24" s="520"/>
      <c r="E24" s="349"/>
      <c r="F24" s="349"/>
      <c r="G24" s="134"/>
      <c r="H24" s="513"/>
      <c r="I24" s="514"/>
      <c r="J24" s="308"/>
      <c r="K24" s="308"/>
      <c r="L24" s="308"/>
      <c r="M24" s="513"/>
      <c r="N24" s="514"/>
      <c r="O24" s="308"/>
      <c r="P24" s="308"/>
      <c r="Q24" s="326"/>
      <c r="R24" s="21"/>
    </row>
    <row r="25" spans="1:18" ht="26.25">
      <c r="A25" s="517">
        <v>5</v>
      </c>
      <c r="B25" s="518" t="s">
        <v>340</v>
      </c>
      <c r="C25" s="520"/>
      <c r="D25" s="520"/>
      <c r="E25" s="349"/>
      <c r="F25" s="349"/>
      <c r="G25" s="262"/>
      <c r="H25" s="513" t="s">
        <v>368</v>
      </c>
      <c r="I25" s="514">
        <f>MES!K58</f>
        <v>0.10086721070000002</v>
      </c>
      <c r="J25" s="308"/>
      <c r="K25" s="308"/>
      <c r="L25" s="308"/>
      <c r="M25" s="513" t="s">
        <v>368</v>
      </c>
      <c r="N25" s="514">
        <f>MES!P58</f>
        <v>5.088165887600001</v>
      </c>
      <c r="O25" s="308"/>
      <c r="P25" s="308"/>
      <c r="Q25" s="326"/>
      <c r="R25" s="21"/>
    </row>
    <row r="26" spans="1:18" ht="20.25">
      <c r="A26" s="259"/>
      <c r="B26" s="21"/>
      <c r="C26" s="21"/>
      <c r="D26" s="21"/>
      <c r="E26" s="21"/>
      <c r="F26" s="21"/>
      <c r="G26" s="21"/>
      <c r="H26" s="261"/>
      <c r="I26" s="515"/>
      <c r="J26" s="306"/>
      <c r="K26" s="306"/>
      <c r="L26" s="306"/>
      <c r="M26" s="306"/>
      <c r="N26" s="306"/>
      <c r="O26" s="306"/>
      <c r="P26" s="306"/>
      <c r="Q26" s="326"/>
      <c r="R26" s="21"/>
    </row>
    <row r="27" spans="1:18" ht="18">
      <c r="A27" s="255"/>
      <c r="B27" s="229"/>
      <c r="C27" s="264"/>
      <c r="D27" s="264"/>
      <c r="E27" s="264"/>
      <c r="F27" s="264"/>
      <c r="G27" s="265"/>
      <c r="H27" s="261"/>
      <c r="I27" s="21"/>
      <c r="J27" s="21"/>
      <c r="K27" s="21"/>
      <c r="L27" s="21"/>
      <c r="M27" s="21"/>
      <c r="N27" s="21"/>
      <c r="O27" s="21"/>
      <c r="P27" s="21"/>
      <c r="Q27" s="326"/>
      <c r="R27" s="21"/>
    </row>
    <row r="28" spans="1:18" ht="15">
      <c r="A28" s="259"/>
      <c r="B28" s="21"/>
      <c r="C28" s="21"/>
      <c r="D28" s="21"/>
      <c r="E28" s="21"/>
      <c r="F28" s="21"/>
      <c r="G28" s="21"/>
      <c r="H28" s="261"/>
      <c r="I28" s="21"/>
      <c r="J28" s="21"/>
      <c r="K28" s="21"/>
      <c r="L28" s="21"/>
      <c r="M28" s="21"/>
      <c r="N28" s="21"/>
      <c r="O28" s="21"/>
      <c r="P28" s="21"/>
      <c r="Q28" s="326"/>
      <c r="R28" s="21"/>
    </row>
    <row r="29" spans="1:18" ht="54" customHeight="1" thickBot="1">
      <c r="A29" s="510" t="s">
        <v>341</v>
      </c>
      <c r="B29" s="311"/>
      <c r="C29" s="311"/>
      <c r="D29" s="311"/>
      <c r="E29" s="311"/>
      <c r="F29" s="311"/>
      <c r="G29" s="311"/>
      <c r="H29" s="312"/>
      <c r="I29" s="312"/>
      <c r="J29" s="312"/>
      <c r="K29" s="312"/>
      <c r="L29" s="312"/>
      <c r="M29" s="312"/>
      <c r="N29" s="312"/>
      <c r="O29" s="312"/>
      <c r="P29" s="312"/>
      <c r="Q29" s="327"/>
      <c r="R29" s="21"/>
    </row>
    <row r="30" spans="1:9" ht="13.5" thickTop="1">
      <c r="A30" s="252"/>
      <c r="B30" s="21"/>
      <c r="C30" s="21"/>
      <c r="D30" s="21"/>
      <c r="E30" s="21"/>
      <c r="F30" s="21"/>
      <c r="G30" s="21"/>
      <c r="H30" s="21"/>
      <c r="I30" s="21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8">
      <c r="A33" s="264" t="s">
        <v>367</v>
      </c>
      <c r="B33" s="21"/>
      <c r="C33" s="21"/>
      <c r="D33" s="21"/>
      <c r="E33" s="509"/>
      <c r="F33" s="509"/>
      <c r="G33" s="21"/>
      <c r="H33" s="21"/>
      <c r="I33" s="21"/>
    </row>
    <row r="34" spans="1:9" ht="15">
      <c r="A34" s="289"/>
      <c r="B34" s="289"/>
      <c r="C34" s="289"/>
      <c r="D34" s="289"/>
      <c r="E34" s="509"/>
      <c r="F34" s="509"/>
      <c r="G34" s="21"/>
      <c r="H34" s="21"/>
      <c r="I34" s="21"/>
    </row>
    <row r="35" spans="1:9" s="509" customFormat="1" ht="15" customHeight="1">
      <c r="A35" s="522" t="s">
        <v>375</v>
      </c>
      <c r="E35"/>
      <c r="F35"/>
      <c r="G35" s="289"/>
      <c r="H35" s="289"/>
      <c r="I35" s="289"/>
    </row>
    <row r="36" spans="1:9" s="509" customFormat="1" ht="15" customHeight="1">
      <c r="A36" s="522"/>
      <c r="E36"/>
      <c r="F36"/>
      <c r="H36" s="289"/>
      <c r="I36" s="289"/>
    </row>
    <row r="37" spans="1:9" s="509" customFormat="1" ht="15" customHeight="1">
      <c r="A37" s="522" t="s">
        <v>376</v>
      </c>
      <c r="E37"/>
      <c r="F37"/>
      <c r="I37" s="289"/>
    </row>
    <row r="38" spans="1:9" s="509" customFormat="1" ht="15" customHeight="1">
      <c r="A38" s="521"/>
      <c r="E38"/>
      <c r="F38"/>
      <c r="I38" s="289"/>
    </row>
    <row r="39" spans="1:9" s="509" customFormat="1" ht="15" customHeight="1">
      <c r="A39" s="522"/>
      <c r="E39"/>
      <c r="F39"/>
      <c r="I39" s="289"/>
    </row>
    <row r="40" spans="1:6" s="509" customFormat="1" ht="15" customHeight="1">
      <c r="A40" s="522"/>
      <c r="B40" s="508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4" width="9.28125" style="0" bestFit="1" customWidth="1"/>
    <col min="15" max="15" width="10.57421875" style="0" bestFit="1" customWidth="1"/>
    <col min="16" max="16" width="9.28125" style="0" bestFit="1" customWidth="1"/>
    <col min="17" max="17" width="12.28125" style="0" customWidth="1"/>
  </cols>
  <sheetData>
    <row r="1" spans="1:16" ht="24" thickBot="1">
      <c r="A1" s="3"/>
      <c r="G1" s="21"/>
      <c r="H1" s="21"/>
      <c r="I1" s="58" t="s">
        <v>8</v>
      </c>
      <c r="J1" s="21"/>
      <c r="K1" s="21"/>
      <c r="L1" s="21"/>
      <c r="M1" s="21"/>
      <c r="N1" s="58" t="s">
        <v>7</v>
      </c>
      <c r="O1" s="21"/>
      <c r="P1" s="21"/>
    </row>
    <row r="2" spans="1:17" ht="39.75" thickBot="1" thickTop="1">
      <c r="A2" s="43" t="s">
        <v>9</v>
      </c>
      <c r="B2" s="40" t="s">
        <v>10</v>
      </c>
      <c r="C2" s="41" t="s">
        <v>1</v>
      </c>
      <c r="D2" s="41" t="s">
        <v>2</v>
      </c>
      <c r="E2" s="41" t="s">
        <v>3</v>
      </c>
      <c r="F2" s="41" t="s">
        <v>11</v>
      </c>
      <c r="G2" s="43" t="str">
        <f>NDPL!G5</f>
        <v>FINAL READING 01/07/12</v>
      </c>
      <c r="H2" s="41" t="str">
        <f>NDPL!H5</f>
        <v>INTIAL READING 01/06/12</v>
      </c>
      <c r="I2" s="41" t="s">
        <v>4</v>
      </c>
      <c r="J2" s="41" t="s">
        <v>5</v>
      </c>
      <c r="K2" s="41" t="s">
        <v>6</v>
      </c>
      <c r="L2" s="43" t="str">
        <f>NDPL!G5</f>
        <v>FINAL READING 01/07/12</v>
      </c>
      <c r="M2" s="41" t="str">
        <f>NDPL!H5</f>
        <v>INTIAL READING 01/06/12</v>
      </c>
      <c r="N2" s="41" t="s">
        <v>4</v>
      </c>
      <c r="O2" s="41" t="s">
        <v>5</v>
      </c>
      <c r="P2" s="42" t="s">
        <v>6</v>
      </c>
      <c r="Q2" s="697"/>
    </row>
    <row r="3" ht="14.25" thickBot="1" thickTop="1"/>
    <row r="4" spans="1:17" ht="13.5" thickTop="1">
      <c r="A4" s="26"/>
      <c r="B4" s="314" t="s">
        <v>356</v>
      </c>
      <c r="C4" s="27"/>
      <c r="D4" s="27"/>
      <c r="E4" s="27"/>
      <c r="F4" s="37"/>
      <c r="G4" s="26"/>
      <c r="H4" s="27"/>
      <c r="I4" s="27"/>
      <c r="J4" s="27"/>
      <c r="K4" s="37"/>
      <c r="L4" s="26"/>
      <c r="M4" s="27"/>
      <c r="N4" s="27"/>
      <c r="O4" s="27"/>
      <c r="P4" s="37"/>
      <c r="Q4" s="183"/>
    </row>
    <row r="5" spans="1:17" ht="12.75">
      <c r="A5" s="25"/>
      <c r="B5" s="157" t="s">
        <v>360</v>
      </c>
      <c r="C5" s="159" t="s">
        <v>292</v>
      </c>
      <c r="D5" s="21"/>
      <c r="E5" s="21"/>
      <c r="F5" s="125"/>
      <c r="G5" s="25"/>
      <c r="H5" s="21"/>
      <c r="I5" s="21"/>
      <c r="J5" s="21"/>
      <c r="K5" s="125"/>
      <c r="L5" s="25"/>
      <c r="M5" s="21"/>
      <c r="N5" s="21"/>
      <c r="O5" s="21"/>
      <c r="P5" s="125"/>
      <c r="Q5" s="184"/>
    </row>
    <row r="6" spans="1:17" ht="15">
      <c r="A6" s="102">
        <v>1</v>
      </c>
      <c r="B6" s="131" t="s">
        <v>357</v>
      </c>
      <c r="C6" s="23">
        <v>4902492</v>
      </c>
      <c r="D6" s="155" t="s">
        <v>13</v>
      </c>
      <c r="E6" s="155" t="s">
        <v>294</v>
      </c>
      <c r="F6" s="30">
        <v>1500</v>
      </c>
      <c r="G6" s="448">
        <v>971682</v>
      </c>
      <c r="H6" s="449">
        <v>972869</v>
      </c>
      <c r="I6" s="81">
        <f>G6-H6</f>
        <v>-1187</v>
      </c>
      <c r="J6" s="81">
        <f>$F6*I6</f>
        <v>-1780500</v>
      </c>
      <c r="K6" s="83">
        <f>J6/1000000</f>
        <v>-1.7805</v>
      </c>
      <c r="L6" s="448">
        <v>981169</v>
      </c>
      <c r="M6" s="449">
        <v>981175</v>
      </c>
      <c r="N6" s="81">
        <f>L6-M6</f>
        <v>-6</v>
      </c>
      <c r="O6" s="81">
        <f>$F6*N6</f>
        <v>-9000</v>
      </c>
      <c r="P6" s="83">
        <f>O6/1000000</f>
        <v>-0.009</v>
      </c>
      <c r="Q6" s="184"/>
    </row>
    <row r="7" spans="1:17" ht="15">
      <c r="A7" s="102">
        <v>2</v>
      </c>
      <c r="B7" s="131" t="s">
        <v>358</v>
      </c>
      <c r="C7" s="23">
        <v>4902493</v>
      </c>
      <c r="D7" s="155" t="s">
        <v>13</v>
      </c>
      <c r="E7" s="155" t="s">
        <v>294</v>
      </c>
      <c r="F7" s="30">
        <v>1500</v>
      </c>
      <c r="G7" s="448" t="e">
        <v>#N/A</v>
      </c>
      <c r="H7" s="449">
        <v>975428</v>
      </c>
      <c r="I7" s="81" t="e">
        <f>G7-H7</f>
        <v>#N/A</v>
      </c>
      <c r="J7" s="81" t="e">
        <f>$F7*I7</f>
        <v>#N/A</v>
      </c>
      <c r="K7" s="83" t="e">
        <f>J7/1000000</f>
        <v>#N/A</v>
      </c>
      <c r="L7" s="448" t="e">
        <v>#N/A</v>
      </c>
      <c r="M7" s="449">
        <v>986547</v>
      </c>
      <c r="N7" s="81" t="e">
        <f>L7-M7</f>
        <v>#N/A</v>
      </c>
      <c r="O7" s="81" t="e">
        <f>$F7*N7</f>
        <v>#N/A</v>
      </c>
      <c r="P7" s="83" t="e">
        <f>O7/1000000</f>
        <v>#N/A</v>
      </c>
      <c r="Q7" s="184" t="s">
        <v>418</v>
      </c>
    </row>
    <row r="8" spans="1:17" ht="15">
      <c r="A8" s="742">
        <v>2</v>
      </c>
      <c r="B8" s="743" t="s">
        <v>358</v>
      </c>
      <c r="C8" s="744">
        <v>5128477</v>
      </c>
      <c r="D8" s="731" t="s">
        <v>13</v>
      </c>
      <c r="E8" s="731" t="s">
        <v>294</v>
      </c>
      <c r="F8" s="745">
        <v>1500</v>
      </c>
      <c r="G8" s="448">
        <v>999971</v>
      </c>
      <c r="H8" s="449" t="e">
        <v>#N/A</v>
      </c>
      <c r="I8" s="81" t="e">
        <f>G8-H8</f>
        <v>#N/A</v>
      </c>
      <c r="J8" s="81" t="e">
        <f>$F8*I8</f>
        <v>#N/A</v>
      </c>
      <c r="K8" s="83" t="e">
        <f>J8/1000000</f>
        <v>#N/A</v>
      </c>
      <c r="L8" s="448">
        <v>999597</v>
      </c>
      <c r="M8" s="449" t="e">
        <v>#N/A</v>
      </c>
      <c r="N8" s="81" t="e">
        <f>L8-M8</f>
        <v>#N/A</v>
      </c>
      <c r="O8" s="81" t="e">
        <f>$F8*N8</f>
        <v>#N/A</v>
      </c>
      <c r="P8" s="83" t="e">
        <f>O8/1000000</f>
        <v>#N/A</v>
      </c>
      <c r="Q8" s="184" t="s">
        <v>417</v>
      </c>
    </row>
    <row r="9" spans="1:17" ht="15">
      <c r="A9" s="102">
        <v>3</v>
      </c>
      <c r="B9" s="131" t="s">
        <v>359</v>
      </c>
      <c r="C9" s="23">
        <v>4902494</v>
      </c>
      <c r="D9" s="155" t="s">
        <v>13</v>
      </c>
      <c r="E9" s="155" t="s">
        <v>294</v>
      </c>
      <c r="F9" s="30">
        <v>1500</v>
      </c>
      <c r="G9" s="448">
        <v>929120</v>
      </c>
      <c r="H9" s="449">
        <v>929399</v>
      </c>
      <c r="I9" s="81">
        <f>G9-H9</f>
        <v>-279</v>
      </c>
      <c r="J9" s="81">
        <f>$F9*I9</f>
        <v>-418500</v>
      </c>
      <c r="K9" s="83">
        <f>J9/1000000</f>
        <v>-0.4185</v>
      </c>
      <c r="L9" s="448">
        <v>969143</v>
      </c>
      <c r="M9" s="449">
        <v>970073</v>
      </c>
      <c r="N9" s="81">
        <f>L9-M9</f>
        <v>-930</v>
      </c>
      <c r="O9" s="81">
        <f>$F9*N9</f>
        <v>-1395000</v>
      </c>
      <c r="P9" s="83">
        <f>O9/1000000</f>
        <v>-1.395</v>
      </c>
      <c r="Q9" s="184"/>
    </row>
    <row r="10" spans="1:17" ht="12.75">
      <c r="A10" s="102"/>
      <c r="B10" s="21"/>
      <c r="C10" s="23"/>
      <c r="D10" s="21"/>
      <c r="E10" s="21"/>
      <c r="F10" s="30"/>
      <c r="G10" s="102"/>
      <c r="H10" s="23"/>
      <c r="I10" s="21"/>
      <c r="J10" s="21"/>
      <c r="K10" s="125"/>
      <c r="L10" s="102"/>
      <c r="M10" s="23"/>
      <c r="N10" s="21"/>
      <c r="O10" s="21"/>
      <c r="P10" s="125"/>
      <c r="Q10" s="184"/>
    </row>
    <row r="11" spans="1:17" ht="12.75">
      <c r="A11" s="25"/>
      <c r="B11" s="21"/>
      <c r="C11" s="21"/>
      <c r="D11" s="21"/>
      <c r="E11" s="21"/>
      <c r="F11" s="125"/>
      <c r="G11" s="102"/>
      <c r="H11" s="23"/>
      <c r="I11" s="21"/>
      <c r="J11" s="21"/>
      <c r="K11" s="125"/>
      <c r="L11" s="102"/>
      <c r="M11" s="23"/>
      <c r="N11" s="21"/>
      <c r="O11" s="21"/>
      <c r="P11" s="125"/>
      <c r="Q11" s="184"/>
    </row>
    <row r="12" spans="1:17" ht="12.75">
      <c r="A12" s="25"/>
      <c r="B12" s="21"/>
      <c r="C12" s="21"/>
      <c r="D12" s="21"/>
      <c r="E12" s="21"/>
      <c r="F12" s="125"/>
      <c r="G12" s="102"/>
      <c r="H12" s="23"/>
      <c r="I12" s="21"/>
      <c r="J12" s="21"/>
      <c r="K12" s="125"/>
      <c r="L12" s="102"/>
      <c r="M12" s="23"/>
      <c r="N12" s="21"/>
      <c r="O12" s="21"/>
      <c r="P12" s="125"/>
      <c r="Q12" s="184"/>
    </row>
    <row r="13" spans="1:17" ht="12.75">
      <c r="A13" s="25"/>
      <c r="B13" s="21"/>
      <c r="C13" s="21"/>
      <c r="D13" s="21"/>
      <c r="E13" s="21"/>
      <c r="F13" s="125"/>
      <c r="G13" s="102"/>
      <c r="H13" s="23"/>
      <c r="I13" s="245" t="s">
        <v>333</v>
      </c>
      <c r="J13" s="21"/>
      <c r="K13" s="244" t="e">
        <f>SUM(K6:K9)</f>
        <v>#N/A</v>
      </c>
      <c r="L13" s="102"/>
      <c r="M13" s="23"/>
      <c r="N13" s="245" t="s">
        <v>333</v>
      </c>
      <c r="O13" s="21"/>
      <c r="P13" s="244" t="e">
        <f>SUM(P6:P9)</f>
        <v>#N/A</v>
      </c>
      <c r="Q13" s="184"/>
    </row>
    <row r="14" spans="1:17" ht="12.75">
      <c r="A14" s="25"/>
      <c r="B14" s="21"/>
      <c r="C14" s="21"/>
      <c r="D14" s="21"/>
      <c r="E14" s="21"/>
      <c r="F14" s="125"/>
      <c r="G14" s="102"/>
      <c r="H14" s="23"/>
      <c r="I14" s="396"/>
      <c r="J14" s="21"/>
      <c r="K14" s="240"/>
      <c r="L14" s="102"/>
      <c r="M14" s="23"/>
      <c r="N14" s="396"/>
      <c r="O14" s="21"/>
      <c r="P14" s="240"/>
      <c r="Q14" s="184"/>
    </row>
    <row r="15" spans="1:17" ht="12.75">
      <c r="A15" s="25"/>
      <c r="B15" s="21"/>
      <c r="C15" s="21"/>
      <c r="D15" s="21"/>
      <c r="E15" s="21"/>
      <c r="F15" s="125"/>
      <c r="G15" s="102"/>
      <c r="H15" s="23"/>
      <c r="I15" s="21"/>
      <c r="J15" s="21"/>
      <c r="K15" s="125"/>
      <c r="L15" s="102"/>
      <c r="M15" s="23"/>
      <c r="N15" s="21"/>
      <c r="O15" s="21"/>
      <c r="P15" s="125"/>
      <c r="Q15" s="184"/>
    </row>
    <row r="16" spans="1:17" ht="12.75">
      <c r="A16" s="25"/>
      <c r="B16" s="151" t="s">
        <v>158</v>
      </c>
      <c r="C16" s="21"/>
      <c r="D16" s="21"/>
      <c r="E16" s="21"/>
      <c r="F16" s="125"/>
      <c r="G16" s="102"/>
      <c r="H16" s="23"/>
      <c r="I16" s="21"/>
      <c r="J16" s="21"/>
      <c r="K16" s="125"/>
      <c r="L16" s="102"/>
      <c r="M16" s="23"/>
      <c r="N16" s="21"/>
      <c r="O16" s="21"/>
      <c r="P16" s="125"/>
      <c r="Q16" s="184"/>
    </row>
    <row r="17" spans="1:17" ht="12.75">
      <c r="A17" s="140"/>
      <c r="B17" s="141" t="s">
        <v>291</v>
      </c>
      <c r="C17" s="142" t="s">
        <v>292</v>
      </c>
      <c r="D17" s="142"/>
      <c r="E17" s="143"/>
      <c r="F17" s="144"/>
      <c r="G17" s="145"/>
      <c r="H17" s="23"/>
      <c r="I17" s="21"/>
      <c r="J17" s="21"/>
      <c r="K17" s="125"/>
      <c r="L17" s="102"/>
      <c r="M17" s="23"/>
      <c r="N17" s="21"/>
      <c r="O17" s="21"/>
      <c r="P17" s="125"/>
      <c r="Q17" s="184"/>
    </row>
    <row r="18" spans="1:17" ht="15">
      <c r="A18" s="145">
        <v>1</v>
      </c>
      <c r="B18" s="146" t="s">
        <v>293</v>
      </c>
      <c r="C18" s="147">
        <v>4902509</v>
      </c>
      <c r="D18" s="148" t="s">
        <v>13</v>
      </c>
      <c r="E18" s="148" t="s">
        <v>294</v>
      </c>
      <c r="F18" s="149">
        <v>5000</v>
      </c>
      <c r="G18" s="448">
        <v>997237</v>
      </c>
      <c r="H18" s="449">
        <v>997237</v>
      </c>
      <c r="I18" s="81">
        <f>G18-H18</f>
        <v>0</v>
      </c>
      <c r="J18" s="81">
        <f>$F18*I18</f>
        <v>0</v>
      </c>
      <c r="K18" s="83">
        <f>J18/1000000</f>
        <v>0</v>
      </c>
      <c r="L18" s="448">
        <v>35560</v>
      </c>
      <c r="M18" s="449">
        <v>36357</v>
      </c>
      <c r="N18" s="81">
        <f>L18-M18</f>
        <v>-797</v>
      </c>
      <c r="O18" s="81">
        <f>$F18*N18</f>
        <v>-3985000</v>
      </c>
      <c r="P18" s="83">
        <f>O18/1000000</f>
        <v>-3.985</v>
      </c>
      <c r="Q18" s="184"/>
    </row>
    <row r="19" spans="1:17" ht="15">
      <c r="A19" s="145">
        <v>2</v>
      </c>
      <c r="B19" s="146" t="s">
        <v>295</v>
      </c>
      <c r="C19" s="147">
        <v>4902510</v>
      </c>
      <c r="D19" s="148" t="s">
        <v>13</v>
      </c>
      <c r="E19" s="148" t="s">
        <v>294</v>
      </c>
      <c r="F19" s="149">
        <v>1000</v>
      </c>
      <c r="G19" s="448">
        <v>999434</v>
      </c>
      <c r="H19" s="449">
        <v>999434</v>
      </c>
      <c r="I19" s="81">
        <f>G19-H19</f>
        <v>0</v>
      </c>
      <c r="J19" s="81">
        <f>$F19*I19</f>
        <v>0</v>
      </c>
      <c r="K19" s="83">
        <f>J19/1000000</f>
        <v>0</v>
      </c>
      <c r="L19" s="448">
        <v>7325</v>
      </c>
      <c r="M19" s="449">
        <v>8259</v>
      </c>
      <c r="N19" s="81">
        <f>L19-M19</f>
        <v>-934</v>
      </c>
      <c r="O19" s="81">
        <f>$F19*N19</f>
        <v>-934000</v>
      </c>
      <c r="P19" s="83">
        <f>O19/1000000</f>
        <v>-0.934</v>
      </c>
      <c r="Q19" s="184"/>
    </row>
    <row r="20" spans="1:17" ht="15">
      <c r="A20" s="145">
        <v>3</v>
      </c>
      <c r="B20" s="146" t="s">
        <v>296</v>
      </c>
      <c r="C20" s="147">
        <v>4864947</v>
      </c>
      <c r="D20" s="148" t="s">
        <v>13</v>
      </c>
      <c r="E20" s="148" t="s">
        <v>294</v>
      </c>
      <c r="F20" s="149">
        <v>1000</v>
      </c>
      <c r="G20" s="448">
        <v>970322</v>
      </c>
      <c r="H20" s="449">
        <v>970042</v>
      </c>
      <c r="I20" s="81">
        <f>G20-H20</f>
        <v>280</v>
      </c>
      <c r="J20" s="81">
        <f>$F20*I20</f>
        <v>280000</v>
      </c>
      <c r="K20" s="83">
        <f>J20/1000000</f>
        <v>0.28</v>
      </c>
      <c r="L20" s="448">
        <v>989870</v>
      </c>
      <c r="M20" s="449">
        <v>989604</v>
      </c>
      <c r="N20" s="81">
        <f>L20-M20</f>
        <v>266</v>
      </c>
      <c r="O20" s="81">
        <f>$F20*N20</f>
        <v>266000</v>
      </c>
      <c r="P20" s="83">
        <f>O20/1000000</f>
        <v>0.266</v>
      </c>
      <c r="Q20" s="184"/>
    </row>
    <row r="21" spans="1:17" ht="12.75">
      <c r="A21" s="145"/>
      <c r="B21" s="146"/>
      <c r="C21" s="147"/>
      <c r="D21" s="148"/>
      <c r="E21" s="148"/>
      <c r="F21" s="150"/>
      <c r="G21" s="161"/>
      <c r="H21" s="21"/>
      <c r="I21" s="81"/>
      <c r="J21" s="81"/>
      <c r="K21" s="83"/>
      <c r="L21" s="82"/>
      <c r="M21" s="80"/>
      <c r="N21" s="81"/>
      <c r="O21" s="81"/>
      <c r="P21" s="83"/>
      <c r="Q21" s="184"/>
    </row>
    <row r="22" spans="1:17" ht="12.75">
      <c r="A22" s="25"/>
      <c r="B22" s="21"/>
      <c r="C22" s="21"/>
      <c r="D22" s="21"/>
      <c r="E22" s="21"/>
      <c r="F22" s="125"/>
      <c r="G22" s="25"/>
      <c r="H22" s="21"/>
      <c r="I22" s="21"/>
      <c r="J22" s="21"/>
      <c r="K22" s="125"/>
      <c r="L22" s="25"/>
      <c r="M22" s="21"/>
      <c r="N22" s="21"/>
      <c r="O22" s="21"/>
      <c r="P22" s="125"/>
      <c r="Q22" s="184"/>
    </row>
    <row r="23" spans="1:17" ht="12.75">
      <c r="A23" s="25"/>
      <c r="B23" s="21"/>
      <c r="C23" s="21"/>
      <c r="D23" s="21"/>
      <c r="E23" s="21"/>
      <c r="F23" s="125"/>
      <c r="G23" s="25"/>
      <c r="H23" s="21"/>
      <c r="I23" s="21"/>
      <c r="J23" s="21"/>
      <c r="K23" s="125"/>
      <c r="L23" s="25"/>
      <c r="M23" s="21"/>
      <c r="N23" s="21"/>
      <c r="O23" s="21"/>
      <c r="P23" s="125"/>
      <c r="Q23" s="184"/>
    </row>
    <row r="24" spans="1:17" ht="12.75">
      <c r="A24" s="25"/>
      <c r="B24" s="21"/>
      <c r="C24" s="21"/>
      <c r="D24" s="21"/>
      <c r="E24" s="21"/>
      <c r="F24" s="125"/>
      <c r="G24" s="25"/>
      <c r="H24" s="21"/>
      <c r="I24" s="245" t="s">
        <v>333</v>
      </c>
      <c r="J24" s="21"/>
      <c r="K24" s="244">
        <f>SUM(K18:K20)</f>
        <v>0.28</v>
      </c>
      <c r="L24" s="25"/>
      <c r="M24" s="21"/>
      <c r="N24" s="245" t="s">
        <v>333</v>
      </c>
      <c r="O24" s="21"/>
      <c r="P24" s="244">
        <f>SUM(P18:P20)</f>
        <v>-4.653</v>
      </c>
      <c r="Q24" s="184"/>
    </row>
    <row r="25" spans="1:17" ht="13.5" thickBot="1">
      <c r="A25" s="31"/>
      <c r="B25" s="32"/>
      <c r="C25" s="32"/>
      <c r="D25" s="32"/>
      <c r="E25" s="32"/>
      <c r="F25" s="64"/>
      <c r="G25" s="31"/>
      <c r="H25" s="32"/>
      <c r="I25" s="32"/>
      <c r="J25" s="32"/>
      <c r="K25" s="64"/>
      <c r="L25" s="31"/>
      <c r="M25" s="32"/>
      <c r="N25" s="32"/>
      <c r="O25" s="32"/>
      <c r="P25" s="64"/>
      <c r="Q25" s="185"/>
    </row>
    <row r="26" ht="13.5" thickTop="1"/>
  </sheetData>
  <sheetProtection/>
  <printOptions/>
  <pageMargins left="0.75" right="0.75" top="1" bottom="1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cp:lastPrinted>2012-07-30T06:23:59Z</cp:lastPrinted>
  <dcterms:created xsi:type="dcterms:W3CDTF">1996-10-14T23:33:28Z</dcterms:created>
  <dcterms:modified xsi:type="dcterms:W3CDTF">2012-07-30T07:05:48Z</dcterms:modified>
  <cp:category/>
  <cp:version/>
  <cp:contentType/>
  <cp:contentStatus/>
</cp:coreProperties>
</file>